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Bil" sheetId="1" r:id="rId1"/>
  </sheets>
  <externalReferences>
    <externalReference r:id="rId2"/>
  </externalReferences>
  <definedNames>
    <definedName name="_xlnm.Print_Area" localSheetId="0">Bil!$A$2:$F$315</definedName>
    <definedName name="_xlnm.Print_Titles" localSheetId="0">Bil!$10:$10</definedName>
  </definedNames>
  <calcPr calcId="125725" fullCalcOnLoad="1"/>
</workbook>
</file>

<file path=xl/calcChain.xml><?xml version="1.0" encoding="utf-8"?>
<calcChain xmlns="http://schemas.openxmlformats.org/spreadsheetml/2006/main">
  <c r="A315" i="1"/>
  <c r="A314"/>
  <c r="A313"/>
  <c r="E310"/>
  <c r="D310"/>
  <c r="F309"/>
  <c r="F308"/>
  <c r="F307"/>
  <c r="F306"/>
  <c r="F305"/>
  <c r="F304"/>
  <c r="F303"/>
  <c r="F302"/>
  <c r="F301"/>
  <c r="F300"/>
  <c r="F299"/>
  <c r="F298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66"/>
  <c r="F265"/>
  <c r="F264"/>
  <c r="F263"/>
  <c r="F262"/>
  <c r="F261"/>
  <c r="F260"/>
  <c r="F259"/>
  <c r="F257"/>
  <c r="E256"/>
  <c r="D256"/>
  <c r="F256" s="1"/>
  <c r="E255"/>
  <c r="D255"/>
  <c r="F255" s="1"/>
  <c r="F254"/>
  <c r="F253"/>
  <c r="F252"/>
  <c r="F251"/>
  <c r="F250"/>
  <c r="F249"/>
  <c r="E248"/>
  <c r="D248"/>
  <c r="F248" s="1"/>
  <c r="F247"/>
  <c r="F246"/>
  <c r="F245"/>
  <c r="E244"/>
  <c r="D244"/>
  <c r="F244" s="1"/>
  <c r="F243"/>
  <c r="F242"/>
  <c r="F241"/>
  <c r="E240"/>
  <c r="D240"/>
  <c r="F240" s="1"/>
  <c r="F239"/>
  <c r="F238"/>
  <c r="E237"/>
  <c r="D237"/>
  <c r="F237" s="1"/>
  <c r="E236"/>
  <c r="D236"/>
  <c r="F236" s="1"/>
  <c r="E235"/>
  <c r="D235"/>
  <c r="F235" s="1"/>
  <c r="F234"/>
  <c r="F233"/>
  <c r="E232"/>
  <c r="D232"/>
  <c r="F232" s="1"/>
  <c r="F231"/>
  <c r="F230"/>
  <c r="F229"/>
  <c r="F228"/>
  <c r="F227"/>
  <c r="F226"/>
  <c r="F225"/>
  <c r="F224"/>
  <c r="F223"/>
  <c r="E222"/>
  <c r="D222"/>
  <c r="F222" s="1"/>
  <c r="F221"/>
  <c r="F220"/>
  <c r="F219"/>
  <c r="F218"/>
  <c r="F217"/>
  <c r="F216"/>
  <c r="F215"/>
  <c r="F214"/>
  <c r="F213"/>
  <c r="F212"/>
  <c r="F211"/>
  <c r="F210"/>
  <c r="F209"/>
  <c r="F208"/>
  <c r="F207"/>
  <c r="F206"/>
  <c r="E205"/>
  <c r="D205"/>
  <c r="F205" s="1"/>
  <c r="E204"/>
  <c r="D204"/>
  <c r="F204" s="1"/>
  <c r="F203"/>
  <c r="F202"/>
  <c r="F201"/>
  <c r="F200"/>
  <c r="F199"/>
  <c r="F198"/>
  <c r="F197"/>
  <c r="E196"/>
  <c r="D196"/>
  <c r="F196" s="1"/>
  <c r="F195"/>
  <c r="F194"/>
  <c r="F193"/>
  <c r="F192"/>
  <c r="F191"/>
  <c r="F190"/>
  <c r="E189"/>
  <c r="D189"/>
  <c r="F189" s="1"/>
  <c r="E188"/>
  <c r="D188"/>
  <c r="F188" s="1"/>
  <c r="F187"/>
  <c r="F186"/>
  <c r="F185"/>
  <c r="F184"/>
  <c r="F183"/>
  <c r="F182"/>
  <c r="F181"/>
  <c r="F180"/>
  <c r="F179"/>
  <c r="E178"/>
  <c r="D178"/>
  <c r="F178" s="1"/>
  <c r="F177"/>
  <c r="F176"/>
  <c r="E175"/>
  <c r="D175"/>
  <c r="F175" s="1"/>
  <c r="E174"/>
  <c r="D174"/>
  <c r="F174" s="1"/>
  <c r="E173"/>
  <c r="D173"/>
  <c r="F173" s="1"/>
  <c r="F172"/>
  <c r="F171"/>
  <c r="F170"/>
  <c r="E169"/>
  <c r="D169"/>
  <c r="F169" s="1"/>
  <c r="F168"/>
  <c r="F167"/>
  <c r="F166"/>
  <c r="F165"/>
  <c r="F164"/>
  <c r="F163"/>
  <c r="F162"/>
  <c r="F161"/>
  <c r="F160"/>
  <c r="F159"/>
  <c r="F158"/>
  <c r="F157"/>
  <c r="F156"/>
  <c r="F155"/>
  <c r="E154"/>
  <c r="D154"/>
  <c r="F154" s="1"/>
  <c r="F153"/>
  <c r="F152"/>
  <c r="E151"/>
  <c r="D151"/>
  <c r="F151" s="1"/>
  <c r="F150"/>
  <c r="F149"/>
  <c r="F148"/>
  <c r="E147"/>
  <c r="D147"/>
  <c r="F147" s="1"/>
  <c r="F146"/>
  <c r="F145"/>
  <c r="F144"/>
  <c r="F143"/>
  <c r="F142"/>
  <c r="F141"/>
  <c r="E140"/>
  <c r="D140"/>
  <c r="F140" s="1"/>
  <c r="E139"/>
  <c r="D139"/>
  <c r="F139" s="1"/>
  <c r="F138"/>
  <c r="F137"/>
  <c r="F136"/>
  <c r="F135"/>
  <c r="F134"/>
  <c r="F133"/>
  <c r="F132"/>
  <c r="E131"/>
  <c r="D131"/>
  <c r="F131" s="1"/>
  <c r="F130"/>
  <c r="F129"/>
  <c r="F128"/>
  <c r="F127"/>
  <c r="F126"/>
  <c r="F125"/>
  <c r="E124"/>
  <c r="D124"/>
  <c r="F124" s="1"/>
  <c r="E123"/>
  <c r="D123"/>
  <c r="F123" s="1"/>
  <c r="F122"/>
  <c r="F121"/>
  <c r="F120"/>
  <c r="F119"/>
  <c r="F118"/>
  <c r="F117"/>
  <c r="F116"/>
  <c r="F115"/>
  <c r="F114"/>
  <c r="F113"/>
  <c r="F112"/>
  <c r="E111"/>
  <c r="D111"/>
  <c r="F111" s="1"/>
  <c r="F110"/>
  <c r="F109"/>
  <c r="F108"/>
  <c r="F107"/>
  <c r="F106"/>
  <c r="F105"/>
  <c r="F104"/>
  <c r="F103"/>
  <c r="F102"/>
  <c r="F101"/>
  <c r="F100"/>
  <c r="F99"/>
  <c r="F98"/>
  <c r="F97"/>
  <c r="F96"/>
  <c r="F95"/>
  <c r="F94"/>
  <c r="E93"/>
  <c r="E92" s="1"/>
  <c r="D93"/>
  <c r="F93" s="1"/>
  <c r="D92"/>
  <c r="F92" s="1"/>
  <c r="F91"/>
  <c r="F90"/>
  <c r="F89"/>
  <c r="F88"/>
  <c r="F87"/>
  <c r="F86"/>
  <c r="E85"/>
  <c r="E84" s="1"/>
  <c r="D85"/>
  <c r="F85" s="1"/>
  <c r="D84"/>
  <c r="F84" s="1"/>
  <c r="F83"/>
  <c r="F82"/>
  <c r="F81"/>
  <c r="F80"/>
  <c r="F79"/>
  <c r="F78"/>
  <c r="F77"/>
  <c r="E76"/>
  <c r="D76"/>
  <c r="F76" s="1"/>
  <c r="E75"/>
  <c r="F73"/>
  <c r="F72"/>
  <c r="F71"/>
  <c r="F70"/>
  <c r="E69"/>
  <c r="D69"/>
  <c r="F69" s="1"/>
  <c r="F68"/>
  <c r="F67"/>
  <c r="F66"/>
  <c r="F65"/>
  <c r="F64"/>
  <c r="F63"/>
  <c r="E62"/>
  <c r="D62"/>
  <c r="F62" s="1"/>
  <c r="F61"/>
  <c r="F60"/>
  <c r="F59"/>
  <c r="E58"/>
  <c r="D58"/>
  <c r="F58" s="1"/>
  <c r="F57"/>
  <c r="F56"/>
  <c r="F55"/>
  <c r="F54"/>
  <c r="F53"/>
  <c r="F52"/>
  <c r="E51"/>
  <c r="D51"/>
  <c r="F51" s="1"/>
  <c r="F50"/>
  <c r="F49"/>
  <c r="F48"/>
  <c r="E47"/>
  <c r="D47"/>
  <c r="F47" s="1"/>
  <c r="F46"/>
  <c r="F45"/>
  <c r="F44"/>
  <c r="F43"/>
  <c r="F42"/>
  <c r="E41"/>
  <c r="D41"/>
  <c r="F41" s="1"/>
  <c r="F40"/>
  <c r="F39"/>
  <c r="F38"/>
  <c r="F37"/>
  <c r="F36"/>
  <c r="E35"/>
  <c r="D35"/>
  <c r="F35" s="1"/>
  <c r="F34"/>
  <c r="F33"/>
  <c r="F32"/>
  <c r="F31"/>
  <c r="F30"/>
  <c r="F29"/>
  <c r="F28"/>
  <c r="F27"/>
  <c r="F26"/>
  <c r="E25"/>
  <c r="D25"/>
  <c r="F25" s="1"/>
  <c r="F24"/>
  <c r="F23"/>
  <c r="F22"/>
  <c r="F21"/>
  <c r="F20"/>
  <c r="E19"/>
  <c r="E18" s="1"/>
  <c r="E13" s="1"/>
  <c r="D19"/>
  <c r="F19" s="1"/>
  <c r="D18"/>
  <c r="F18" s="1"/>
  <c r="F17"/>
  <c r="F16"/>
  <c r="F15"/>
  <c r="E14"/>
  <c r="D14"/>
  <c r="F14" s="1"/>
  <c r="B7"/>
  <c r="B6"/>
  <c r="B5"/>
  <c r="B4"/>
  <c r="A3"/>
  <c r="E74" l="1"/>
  <c r="E12"/>
  <c r="D13"/>
  <c r="D75"/>
  <c r="D74" l="1"/>
  <c r="F74" s="1"/>
  <c r="F75"/>
  <c r="D12"/>
  <c r="F12" s="1"/>
  <c r="F13"/>
</calcChain>
</file>

<file path=xl/sharedStrings.xml><?xml version="1.0" encoding="utf-8"?>
<sst xmlns="http://schemas.openxmlformats.org/spreadsheetml/2006/main" count="578" uniqueCount="559">
  <si>
    <t>&lt;–––– Povratak na RefStr</t>
  </si>
  <si>
    <t>Kontrole ––––&gt;</t>
  </si>
  <si>
    <t>BILANCA</t>
  </si>
  <si>
    <r>
      <t>Obrazac BIL</t>
    </r>
    <r>
      <rPr>
        <b/>
        <sz val="11"/>
        <color indexed="9"/>
        <rFont val="Arial"/>
        <family val="2"/>
        <charset val="238"/>
      </rPr>
      <t xml:space="preserve">
</t>
    </r>
    <r>
      <rPr>
        <b/>
        <sz val="10"/>
        <color indexed="9"/>
        <rFont val="Arial"/>
        <family val="2"/>
        <charset val="238"/>
      </rPr>
      <t>VP 152</t>
    </r>
  </si>
  <si>
    <t>Obveznik:</t>
  </si>
  <si>
    <t>iznosi u kunama, bez lipa</t>
  </si>
  <si>
    <t>Račun iz rač. plana</t>
  </si>
  <si>
    <t>OPIS</t>
  </si>
  <si>
    <t>AOP</t>
  </si>
  <si>
    <t>Stanje 1. siječnja</t>
  </si>
  <si>
    <t>Stanje 31. prosinca</t>
  </si>
  <si>
    <t>Indeks
(5/4)</t>
  </si>
  <si>
    <t>IMOVINA (AOP 002+063)</t>
  </si>
  <si>
    <t>Nefinancijska imovina (AOP 003+007+046+047+051+058)</t>
  </si>
  <si>
    <t>01</t>
  </si>
  <si>
    <t>Neproizvedena dugotrajna imovina (AOP 004+005-006)</t>
  </si>
  <si>
    <t>011</t>
  </si>
  <si>
    <t>Materijalna imovina - prirodna bogatstva</t>
  </si>
  <si>
    <t>012</t>
  </si>
  <si>
    <t xml:space="preserve">Nematerijalna imovina </t>
  </si>
  <si>
    <t>019</t>
  </si>
  <si>
    <t>Ispravak vrijednosti neproizvedene dugotrajne imovine</t>
  </si>
  <si>
    <t>02</t>
  </si>
  <si>
    <t>Proizvedena dugotrajna imovina (AOP 008+014+024+030+036+040)</t>
  </si>
  <si>
    <t>021 i 02921</t>
  </si>
  <si>
    <t>Građevinski objekti (AOP 009 do 012 - 013)</t>
  </si>
  <si>
    <t>0211</t>
  </si>
  <si>
    <t>Stambeni objekti</t>
  </si>
  <si>
    <t>0212</t>
  </si>
  <si>
    <t>Poslovni objekti</t>
  </si>
  <si>
    <t>0213</t>
  </si>
  <si>
    <t>Ceste, željeznice i ostali prometni objekti</t>
  </si>
  <si>
    <t>0214</t>
  </si>
  <si>
    <t>Ostali građevinski objekti</t>
  </si>
  <si>
    <t>02921</t>
  </si>
  <si>
    <t>Ispravak vrijednosti građevinskih objekata</t>
  </si>
  <si>
    <t>022 i 02922</t>
  </si>
  <si>
    <t>Postrojenja i oprema (AOP 015 do 022 - 023)</t>
  </si>
  <si>
    <t>0221</t>
  </si>
  <si>
    <t>Uredska oprema i namještaj</t>
  </si>
  <si>
    <t>0222</t>
  </si>
  <si>
    <t>Komunikacijska oprema</t>
  </si>
  <si>
    <t>0223</t>
  </si>
  <si>
    <t>Oprema za održavanje i zaštitu</t>
  </si>
  <si>
    <t>0224</t>
  </si>
  <si>
    <t>Medicinska i laboratorijska oprema</t>
  </si>
  <si>
    <t>0225</t>
  </si>
  <si>
    <t>Instrumenti, uređaji i strojevi</t>
  </si>
  <si>
    <t>0226</t>
  </si>
  <si>
    <t>Sportska i glazbena oprema</t>
  </si>
  <si>
    <t>0227</t>
  </si>
  <si>
    <t>Uređaji, strojevi i oprema za ostale namjene</t>
  </si>
  <si>
    <t>0228</t>
  </si>
  <si>
    <t>Vojna oprema</t>
  </si>
  <si>
    <t>02922</t>
  </si>
  <si>
    <t>Ispravak vrijednosti postrojenja i opreme</t>
  </si>
  <si>
    <t>023 i 02923</t>
  </si>
  <si>
    <t>Prijevozna sredstva (AOP 025 do 028 - 029)</t>
  </si>
  <si>
    <t>0231</t>
  </si>
  <si>
    <t>Prijevozna sredstva u cestovnom prometu</t>
  </si>
  <si>
    <t>0232</t>
  </si>
  <si>
    <t xml:space="preserve">Prijevozna sredstva u željezničkom prometu </t>
  </si>
  <si>
    <t>0233</t>
  </si>
  <si>
    <t>Prijevozna sredstva u pomorskom i riječnom prometu</t>
  </si>
  <si>
    <t>0234</t>
  </si>
  <si>
    <t>Prijevozna sredstva u zračnom prometu</t>
  </si>
  <si>
    <t>02923</t>
  </si>
  <si>
    <t xml:space="preserve">Ispravak vrijednosti prijevoznih sredstava </t>
  </si>
  <si>
    <t>024 i 02924</t>
  </si>
  <si>
    <t>Knjige, umjetnička djela i ostale izložbene vrijednosti (AOP 031 do 034 - 035)</t>
  </si>
  <si>
    <t>0241</t>
  </si>
  <si>
    <t xml:space="preserve">Knjige </t>
  </si>
  <si>
    <t>0242</t>
  </si>
  <si>
    <t>Umjetnička djela (izložena u galerijama, muzejima i slično)</t>
  </si>
  <si>
    <t>0243</t>
  </si>
  <si>
    <t>Muzejski izlošci i predmeti prirodnih rijetkosti</t>
  </si>
  <si>
    <t>0244</t>
  </si>
  <si>
    <t>Ostale nespomenute izložbene vrijednosti</t>
  </si>
  <si>
    <t>02924</t>
  </si>
  <si>
    <t>Ispravak vrijednosti knjiga, umjetničkih djela i ostalih izložbenih vrijednosti</t>
  </si>
  <si>
    <t>025 i 02925</t>
  </si>
  <si>
    <t>Višegodišnji nasadi i osnovno stado (AOP 037+038-039)</t>
  </si>
  <si>
    <t>0251</t>
  </si>
  <si>
    <t>Višegodišnji nasadi</t>
  </si>
  <si>
    <t>0252</t>
  </si>
  <si>
    <t>Osnovno stado</t>
  </si>
  <si>
    <t>02925</t>
  </si>
  <si>
    <t>Ispravak vrijednosti višegodišnjih nasada i osnovnog stada</t>
  </si>
  <si>
    <t>026 i 02926</t>
  </si>
  <si>
    <t>Nematerijalna proizvedena imovina (AOP 041 do 044 - 045)</t>
  </si>
  <si>
    <t>0261</t>
  </si>
  <si>
    <t>Istraživanje rudnih bogatstava</t>
  </si>
  <si>
    <t>0262</t>
  </si>
  <si>
    <t>Ulaganja u računalne programe</t>
  </si>
  <si>
    <t>0263</t>
  </si>
  <si>
    <t>Umjetnička, literarna i znanstvena djela</t>
  </si>
  <si>
    <t>0264</t>
  </si>
  <si>
    <t>Ostala nematerijalna proizvedena imovina</t>
  </si>
  <si>
    <t>02926</t>
  </si>
  <si>
    <t>Ispravak vrijednosti nematerijalne proizvedene imovine</t>
  </si>
  <si>
    <t>03</t>
  </si>
  <si>
    <t>Plemeniti metali i ostale pohranjene vrijednosti</t>
  </si>
  <si>
    <t>04</t>
  </si>
  <si>
    <t>Sitni inventar (AOP 048+049-050)</t>
  </si>
  <si>
    <t>041</t>
  </si>
  <si>
    <t>Zalihe sitnog inventara</t>
  </si>
  <si>
    <t>042</t>
  </si>
  <si>
    <t>Sitni inventar u upotrebi</t>
  </si>
  <si>
    <t>049</t>
  </si>
  <si>
    <t>Ispravak vrijednosti sitnog inventara</t>
  </si>
  <si>
    <t>05</t>
  </si>
  <si>
    <t>Dugotrajna nefinancijska imovina u pripremi (AOP 052 do 057)</t>
  </si>
  <si>
    <t>051</t>
  </si>
  <si>
    <t>Građevinski objekti u pripremi</t>
  </si>
  <si>
    <t>052</t>
  </si>
  <si>
    <t>Postrojenja i oprema u pripremi</t>
  </si>
  <si>
    <t>053</t>
  </si>
  <si>
    <t>Prijevozna sredstva u pripremi</t>
  </si>
  <si>
    <t>054</t>
  </si>
  <si>
    <t>Višegodišnji nasadi i osnovno stado u pripremi</t>
  </si>
  <si>
    <t>055</t>
  </si>
  <si>
    <t>Ostala nematerijalna proizvedena imovina u pripremi</t>
  </si>
  <si>
    <t>056</t>
  </si>
  <si>
    <t>Ostala nefinancijska dugotrajna imovina u pripremi</t>
  </si>
  <si>
    <t>06</t>
  </si>
  <si>
    <t>Proizvedena kratkotrajna imovina (AOP 059 do 062)</t>
  </si>
  <si>
    <t>061</t>
  </si>
  <si>
    <t>Zalihe za obavljanje djelatnosti</t>
  </si>
  <si>
    <t>062</t>
  </si>
  <si>
    <t>Proizvodnja i proizvodi</t>
  </si>
  <si>
    <t>063</t>
  </si>
  <si>
    <t>Zalihe vojnih sredstava za jednokratnu upotrebu</t>
  </si>
  <si>
    <t>064</t>
  </si>
  <si>
    <t>Roba za daljnju prodaju</t>
  </si>
  <si>
    <t>1</t>
  </si>
  <si>
    <t>Financijska imovina (AOP 064+073+081+112+128+140+157+158)</t>
  </si>
  <si>
    <t>11</t>
  </si>
  <si>
    <t>Novac u banci i blagajni (AOP 065+070 do 072)</t>
  </si>
  <si>
    <t>111</t>
  </si>
  <si>
    <t>Novac u banci (AOP 066 do 069)</t>
  </si>
  <si>
    <t>1111</t>
  </si>
  <si>
    <t>Novac na računu kod Hrvatske narodne banke</t>
  </si>
  <si>
    <t>1112</t>
  </si>
  <si>
    <t>Novac na računu kod tuzemnih poslovnih banaka</t>
  </si>
  <si>
    <t>1113</t>
  </si>
  <si>
    <t>Novac na računu kod inozemnih poslovnih banaka</t>
  </si>
  <si>
    <t>1114</t>
  </si>
  <si>
    <t>Prijelazni račun</t>
  </si>
  <si>
    <t>112</t>
  </si>
  <si>
    <t xml:space="preserve">Izdvojena novčana sredstva </t>
  </si>
  <si>
    <t>113</t>
  </si>
  <si>
    <t>Novac u blagajni</t>
  </si>
  <si>
    <t>114</t>
  </si>
  <si>
    <t>Vrijednosnice u blagajni</t>
  </si>
  <si>
    <t>12</t>
  </si>
  <si>
    <t>Depoziti, jamčevni polozi i potraživanja od zaposlenih te za više plaćene poreze i ostalo (AOP 074 + 077 do 080)</t>
  </si>
  <si>
    <t>121</t>
  </si>
  <si>
    <t>Depoziti u kreditnim i ostalim financijskim institucijama (AOP 075+076)</t>
  </si>
  <si>
    <t>1211</t>
  </si>
  <si>
    <t>Depoziti u tuzemnim kreditnim i ostalim financijskim institucijama</t>
  </si>
  <si>
    <t>1212</t>
  </si>
  <si>
    <t>Depoziti u inozemnim kreditnim i ostalim financijskim institucijama</t>
  </si>
  <si>
    <t>122</t>
  </si>
  <si>
    <t>Jamčevni polozi</t>
  </si>
  <si>
    <t>123</t>
  </si>
  <si>
    <t>Potraživanja od zaposlenih</t>
  </si>
  <si>
    <t>124</t>
  </si>
  <si>
    <t>Potraživanja za više plaćene poreze i doprinose</t>
  </si>
  <si>
    <t>129</t>
  </si>
  <si>
    <t>Ostala potraživanja</t>
  </si>
  <si>
    <t>13</t>
  </si>
  <si>
    <t>Potraživanja za dane zajmove (AOP 082+100-111)</t>
  </si>
  <si>
    <t>Zajmovi - tuzemni (AOP 083 do 099)</t>
  </si>
  <si>
    <t>1321</t>
  </si>
  <si>
    <t>Zajmovi neprofitnim organizacijama, građanima i kućanstvima u tuzemstvu</t>
  </si>
  <si>
    <t>1332</t>
  </si>
  <si>
    <t>Zajmovi kreditnim institucijama u javnom sektoru</t>
  </si>
  <si>
    <t>1333</t>
  </si>
  <si>
    <t>Zajmovi osiguravajućim društvima u javnom sektoru</t>
  </si>
  <si>
    <t>1334</t>
  </si>
  <si>
    <t>Zajmovi ostalim financijskim institucijama u javnom sektoru</t>
  </si>
  <si>
    <t>1341</t>
  </si>
  <si>
    <t>Zajmovi trgovačkim društvima u javnom sektoru</t>
  </si>
  <si>
    <t>1353</t>
  </si>
  <si>
    <t>Zajmovi tuzemnim kreditnim institucijama izvan javnog sektora</t>
  </si>
  <si>
    <t>1354</t>
  </si>
  <si>
    <t>Zajmovi tuzemnim osiguravajućim društvima izvan javnog sektora</t>
  </si>
  <si>
    <t>1355</t>
  </si>
  <si>
    <t>Zajmovi ostalim tuzemnim financijskim institucijama izvan javnog sektora</t>
  </si>
  <si>
    <t>1363</t>
  </si>
  <si>
    <t>Zajmovi tuzemnim trgovačkim društvima izvan javnog sektora</t>
  </si>
  <si>
    <t>1364</t>
  </si>
  <si>
    <t>Zajmovi tuzemnim obrtnicima</t>
  </si>
  <si>
    <t>1371</t>
  </si>
  <si>
    <t>Zajmovi državnom proračunu</t>
  </si>
  <si>
    <t>1372</t>
  </si>
  <si>
    <t>Zajmovi županijskim proračunima</t>
  </si>
  <si>
    <t>1373</t>
  </si>
  <si>
    <t>Zajmovi gradskim proračunima</t>
  </si>
  <si>
    <t>1374</t>
  </si>
  <si>
    <t>Zajmovi općinskim proračunima</t>
  </si>
  <si>
    <t>1375</t>
  </si>
  <si>
    <t>Zajmovi HZMO-u, HZZ-u, HZZO-u</t>
  </si>
  <si>
    <t>1376</t>
  </si>
  <si>
    <t>Zajmovi ostalim izvanproračunskim korisnicima državnog proračuna</t>
  </si>
  <si>
    <t>1377</t>
  </si>
  <si>
    <t>Zajmovi izvanproračunskim korisnicima županijskih, gradskih i općinskih proračuna</t>
  </si>
  <si>
    <t>Zajmovi - inozemni (AOP 101 do 110)</t>
  </si>
  <si>
    <t>1313</t>
  </si>
  <si>
    <t xml:space="preserve">Zajmovi međunarodnim organizacijama </t>
  </si>
  <si>
    <t>1314</t>
  </si>
  <si>
    <t>Zajmovi institucijama i tijelima EU</t>
  </si>
  <si>
    <t>1315</t>
  </si>
  <si>
    <t>Zajmovi inozemnim vladama u EU</t>
  </si>
  <si>
    <t>1316</t>
  </si>
  <si>
    <t>Zajmovi inozemnim vladama izvan EU</t>
  </si>
  <si>
    <t>1322</t>
  </si>
  <si>
    <t>Zajmovi neprofitnim organizacijama, građanima i kućanstvima u inozemstvu</t>
  </si>
  <si>
    <t>1356</t>
  </si>
  <si>
    <t>Zajmovi inozemnim kreditnim institucijama</t>
  </si>
  <si>
    <t>1357</t>
  </si>
  <si>
    <t>Zajmovi inozemnim osiguravajućim društvima</t>
  </si>
  <si>
    <t>1358</t>
  </si>
  <si>
    <t>Zajmovi ostalim inozemnim financijskim institucijama</t>
  </si>
  <si>
    <t>1365</t>
  </si>
  <si>
    <t>Zajmovi inozemnim trgovačkim društvima</t>
  </si>
  <si>
    <t>1366</t>
  </si>
  <si>
    <t>Zajmovi inozemnim obrtnicima</t>
  </si>
  <si>
    <t>139</t>
  </si>
  <si>
    <t>Ispravak vrijednosti danih zajmova</t>
  </si>
  <si>
    <t>14</t>
  </si>
  <si>
    <t>Vrijednosni papiri (AOP 113+120-127)</t>
  </si>
  <si>
    <t>Vrijednosni papiri - tuzemni (AOP 114 do 119)</t>
  </si>
  <si>
    <t>1411</t>
  </si>
  <si>
    <t>Čekovi</t>
  </si>
  <si>
    <t>1421</t>
  </si>
  <si>
    <t>Komercijalni i blagajnički zapisi</t>
  </si>
  <si>
    <t>1431</t>
  </si>
  <si>
    <t>Mjenice</t>
  </si>
  <si>
    <t>1441</t>
  </si>
  <si>
    <t>Obveznice</t>
  </si>
  <si>
    <t>1451</t>
  </si>
  <si>
    <t>Opcije i drugi financijski derivati</t>
  </si>
  <si>
    <t>1461</t>
  </si>
  <si>
    <t>Ostali vrijednosni papiri</t>
  </si>
  <si>
    <t>Vrijednosni papiri - inozemni (AOP 121 do 126)</t>
  </si>
  <si>
    <t>1412</t>
  </si>
  <si>
    <t>1422</t>
  </si>
  <si>
    <t>1432</t>
  </si>
  <si>
    <t>1442</t>
  </si>
  <si>
    <t>1452</t>
  </si>
  <si>
    <t>1462</t>
  </si>
  <si>
    <t>149</t>
  </si>
  <si>
    <t>Ispravak vrijednosti vrijednosnih papira</t>
  </si>
  <si>
    <t>15</t>
  </si>
  <si>
    <t>Dionice i udjeli u glavnici (AOP 129+136-139)</t>
  </si>
  <si>
    <t>Dionice i udjeli u glavnici - tuzemni (AOP 130 do 135)</t>
  </si>
  <si>
    <t>1512</t>
  </si>
  <si>
    <t>Dionice i udjeli u glavnici kreditnih institucija u javnom sektoru</t>
  </si>
  <si>
    <t>1513</t>
  </si>
  <si>
    <t>Dionice i udjeli u glavnici osiguravajućih društava u javnom sektoru</t>
  </si>
  <si>
    <t>1514</t>
  </si>
  <si>
    <t>Dionice i udjeli u glavnici ostalih financijskih institucija u javnom sektoru</t>
  </si>
  <si>
    <t>1521</t>
  </si>
  <si>
    <t>Dionice i udjeli u glavnici trgovačkih društava u javnom sektoru</t>
  </si>
  <si>
    <t>1531</t>
  </si>
  <si>
    <t>Dionice i udjeli u glavnici tuzemnih kreditnih i ostalih financijskih institucija izvan javnog sektora</t>
  </si>
  <si>
    <t>1541</t>
  </si>
  <si>
    <t>Dionice i udjeli u glavnici tuzemnih trgovačkih društava izvan javnog sektora</t>
  </si>
  <si>
    <t>Dionice i udjeli u glavnici - inozemni (AOP 137+138)</t>
  </si>
  <si>
    <t>1532</t>
  </si>
  <si>
    <t>Dionice i udjeli u glavnici inozemnih kreditnih i ostalih financijskih institucija</t>
  </si>
  <si>
    <t>1542</t>
  </si>
  <si>
    <t>Dionice i udjeli u glavnici inozemnih trgovačkih društava</t>
  </si>
  <si>
    <t>159</t>
  </si>
  <si>
    <t>Ispravak vrijednosti dionica i udjela u glavnici</t>
  </si>
  <si>
    <t>16</t>
  </si>
  <si>
    <t>Potraživanja za prihode poslovanja (AOP 141+142+143+151+152+153+154+155-156)</t>
  </si>
  <si>
    <t>161</t>
  </si>
  <si>
    <t>Potraživanja za poreze</t>
  </si>
  <si>
    <t>162</t>
  </si>
  <si>
    <t>Potraživanja za doprinose</t>
  </si>
  <si>
    <t>163</t>
  </si>
  <si>
    <t>Potraživanja za pomoći iz inozemstva i od subjekata unutar općeg proračuna (AOP 144 do 150)</t>
  </si>
  <si>
    <t>1631</t>
  </si>
  <si>
    <t>Potraživanja za pomoći od inozemnih vlada</t>
  </si>
  <si>
    <t>1632</t>
  </si>
  <si>
    <t>Potraživanja za pomoći od međunarodnih organizacija te institucija i tijela EU</t>
  </si>
  <si>
    <t>1633</t>
  </si>
  <si>
    <t>Potraživanja za pomoći proračunu iz drugih proračuna</t>
  </si>
  <si>
    <t>1634</t>
  </si>
  <si>
    <t>Potraživanja za pomoći od izvanproračunskih korisnika</t>
  </si>
  <si>
    <t>1635</t>
  </si>
  <si>
    <t>Pomoći izravnanja za decentralizirane funkcije</t>
  </si>
  <si>
    <t>1636</t>
  </si>
  <si>
    <t>Potraživanja za pomoći proračunskim korisnicima iz proračuna koji im nije nadležan</t>
  </si>
  <si>
    <t>1638</t>
  </si>
  <si>
    <t>Potraživanja za pomoći iz državnog proračuna temeljem prijenosa EU sredstava</t>
  </si>
  <si>
    <t>164</t>
  </si>
  <si>
    <t>Potraživanja za prihode od imovine</t>
  </si>
  <si>
    <t>165</t>
  </si>
  <si>
    <t>Potraživanja za upravne i administrativne pristojbe, pristojbe po posebnim propisima i naknade</t>
  </si>
  <si>
    <t>166</t>
  </si>
  <si>
    <t>Potraživanja za prihode od prodaje proizvoda i robe te pruženih usluga</t>
  </si>
  <si>
    <t>167</t>
  </si>
  <si>
    <t>Potraživanja za prihode iz proračuna</t>
  </si>
  <si>
    <t>168</t>
  </si>
  <si>
    <t>Potraživanja za kazne i upravne mjere te ostale prihode</t>
  </si>
  <si>
    <t>169</t>
  </si>
  <si>
    <t>Ispravak vrijednosti potraživanja</t>
  </si>
  <si>
    <t>17</t>
  </si>
  <si>
    <t>Potraživanja od prodaje nefinancijske imovine</t>
  </si>
  <si>
    <t>19</t>
  </si>
  <si>
    <t>Rashodi budućih razdoblja i nedospjela naplata prihoda (AOP 159 do 161)</t>
  </si>
  <si>
    <t>191</t>
  </si>
  <si>
    <r>
      <rPr>
        <sz val="9"/>
        <color indexed="8"/>
        <rFont val="Arial"/>
        <family val="2"/>
        <charset val="238"/>
      </rPr>
      <t>Unaprijed plaćeni rashodi budućih razdoblja</t>
    </r>
  </si>
  <si>
    <t>192</t>
  </si>
  <si>
    <t>Nedospjela naplata prihoda</t>
  </si>
  <si>
    <t>193</t>
  </si>
  <si>
    <t>Kontinuirani rashodi budućih razdoblja</t>
  </si>
  <si>
    <t>OBVEZE I VLASTITI IZVORI (AOP 163+224)</t>
  </si>
  <si>
    <t>2</t>
  </si>
  <si>
    <t xml:space="preserve">Obveze (AOP 164+176+177+193+221) </t>
  </si>
  <si>
    <t>23</t>
  </si>
  <si>
    <t>Obveze za rashode poslovanja (AOP 165 do 167 + 171 do 175)</t>
  </si>
  <si>
    <t>231</t>
  </si>
  <si>
    <t>Obveze za zaposlene</t>
  </si>
  <si>
    <t>232</t>
  </si>
  <si>
    <t>Obveze za materijalne rashode</t>
  </si>
  <si>
    <t>234</t>
  </si>
  <si>
    <t>Obveze za financijske rashode (AOP 168 do 170)</t>
  </si>
  <si>
    <t>2341</t>
  </si>
  <si>
    <t>Obveze za kamate za izdane vrijednosne papire</t>
  </si>
  <si>
    <t>2342</t>
  </si>
  <si>
    <t>Obveze za kamate na primljene kredite i zajmove</t>
  </si>
  <si>
    <t>2343</t>
  </si>
  <si>
    <t>Obveze za ostale financijske rashode</t>
  </si>
  <si>
    <t>235</t>
  </si>
  <si>
    <t>Obveze za subvencije</t>
  </si>
  <si>
    <t>236</t>
  </si>
  <si>
    <t>Obveze temeljem sredstava pomoći unutar općeg proračuna</t>
  </si>
  <si>
    <t>237</t>
  </si>
  <si>
    <t>Obveze za naknade građanima i kućanstvima</t>
  </si>
  <si>
    <t>238</t>
  </si>
  <si>
    <t>Obveze za kazne, naknade šteta i kapitalne pomoći</t>
  </si>
  <si>
    <t>239</t>
  </si>
  <si>
    <t>Ostale tekuće obveze</t>
  </si>
  <si>
    <t>24</t>
  </si>
  <si>
    <t>Obveze za nabavu nefinancijske imovine</t>
  </si>
  <si>
    <t>25</t>
  </si>
  <si>
    <t>Obveze za vrijednosne papire (AOP 178+185-192)</t>
  </si>
  <si>
    <t>Obveze za vrijednosne papire - tuzemne (AOP 179 do 184)</t>
  </si>
  <si>
    <t>2511</t>
  </si>
  <si>
    <t>Obveze za čekove</t>
  </si>
  <si>
    <t>2521</t>
  </si>
  <si>
    <t>Obveze za trezorske zapise</t>
  </si>
  <si>
    <t>2531</t>
  </si>
  <si>
    <t>Obveze za mjenice</t>
  </si>
  <si>
    <t>2541</t>
  </si>
  <si>
    <t>Obveze za obveznice</t>
  </si>
  <si>
    <t>2551</t>
  </si>
  <si>
    <t>Obveze za opcije i druge financijske derivate</t>
  </si>
  <si>
    <t>2561</t>
  </si>
  <si>
    <t>Obveze za ostale vrijednosne papire</t>
  </si>
  <si>
    <t>Obveze za vrijednosne papire - inozemne (AOP 186 do 191)</t>
  </si>
  <si>
    <t>2512</t>
  </si>
  <si>
    <t>2522</t>
  </si>
  <si>
    <t>2532</t>
  </si>
  <si>
    <t>2542</t>
  </si>
  <si>
    <t>2552</t>
  </si>
  <si>
    <t>2562</t>
  </si>
  <si>
    <t>259</t>
  </si>
  <si>
    <t>Ispravak vrijednosti obveza za vrijednosne papire</t>
  </si>
  <si>
    <t>26</t>
  </si>
  <si>
    <t>Obveze za kredite i zajmove (AOP 194+211)</t>
  </si>
  <si>
    <t>Obveze za kredite i zajmove - tuzemne (AOP 195 do 210)</t>
  </si>
  <si>
    <t>2622</t>
  </si>
  <si>
    <t>Obveze za kredite od kreditnih institucija u javnom sektoru</t>
  </si>
  <si>
    <t>2623</t>
  </si>
  <si>
    <t>Obveze za zajmove od osiguravajućih društava u javnom sektoru</t>
  </si>
  <si>
    <t>2624</t>
  </si>
  <si>
    <t>Obveze za zajmove od ostalih financijskih institucija u javnom sektoru</t>
  </si>
  <si>
    <t>2631</t>
  </si>
  <si>
    <t>Obveze za zajmove od trgovačkih društava u javnom sektoru</t>
  </si>
  <si>
    <t>2643</t>
  </si>
  <si>
    <t>Obvez za kredite od tuzemnih kreditnih institucija izvan javnog sektora</t>
  </si>
  <si>
    <t>2644</t>
  </si>
  <si>
    <t>Obveze za zajmove od tuzemnih osiguravajućih društava izvan javnog sektora</t>
  </si>
  <si>
    <t>2645</t>
  </si>
  <si>
    <t>Obveze za zajmove od ostalih tuzemnih financijskih institucija izvan javnog sektora</t>
  </si>
  <si>
    <t>2653</t>
  </si>
  <si>
    <t>Obveze za zajmove od tuzemnih trgovačkih društava izvan javnog sektora</t>
  </si>
  <si>
    <t>2654</t>
  </si>
  <si>
    <t>Obveze za zajmove od tuzemnih obrtnika</t>
  </si>
  <si>
    <t>2671</t>
  </si>
  <si>
    <t>Obveze za zajmove od državnog proračuna</t>
  </si>
  <si>
    <t>2672</t>
  </si>
  <si>
    <t>Obveze za zajmove od županijskih proračuna</t>
  </si>
  <si>
    <t>2673</t>
  </si>
  <si>
    <t>Obveze za zajmove od gradskih proračuna</t>
  </si>
  <si>
    <t>2674</t>
  </si>
  <si>
    <t>Obveze za zajmove od općinskih proračuna</t>
  </si>
  <si>
    <t>2675</t>
  </si>
  <si>
    <t>Obveze za zajmove od HZMO-a, HZZ-a i HZZO-a</t>
  </si>
  <si>
    <t>2676</t>
  </si>
  <si>
    <t>Obveze za zajmove od ostalih izvanproračunskih korisnika državnog proračuna</t>
  </si>
  <si>
    <t>2677</t>
  </si>
  <si>
    <t>Obveze za zajmove od izvanproračunskih korisnika županijskih, gradskih i općinskih proračuna</t>
  </si>
  <si>
    <t>Obveze za kredite i zajmove - inozemne (AOP 212 do 220)</t>
  </si>
  <si>
    <t>2613</t>
  </si>
  <si>
    <t>Obveze za zajmove od međunarodnih organizacija</t>
  </si>
  <si>
    <t>2614</t>
  </si>
  <si>
    <t>Obveze za kredite i zajmove od institucija i tijela EU</t>
  </si>
  <si>
    <t>Obveze za zajmove od inozemnih vlada u EU</t>
  </si>
  <si>
    <t>Obveze za zajmove od inozemnih vlada izvan EU</t>
  </si>
  <si>
    <t>Obveze za kredite od inozemnih kreditnih institucija</t>
  </si>
  <si>
    <t>Obveze za zajmove od inozemnih osiguravajućih društava</t>
  </si>
  <si>
    <t>Obveze za zajmove od ostalih inozemnih financijskih institucija</t>
  </si>
  <si>
    <t>Obveze za zajmove od inozemnih trgovačkih društava</t>
  </si>
  <si>
    <t>Obveze za zajmove od inozemnih obrtnika</t>
  </si>
  <si>
    <t>29</t>
  </si>
  <si>
    <t>Odgođeno plaćanje rashoda i prihodi budućih razdoblja (AOP 222+223)</t>
  </si>
  <si>
    <t>291</t>
  </si>
  <si>
    <t>Odgođeno plaćanje rashoda</t>
  </si>
  <si>
    <t>292</t>
  </si>
  <si>
    <t>Naplaćeni prihodi budućih razdoblja</t>
  </si>
  <si>
    <t>9</t>
  </si>
  <si>
    <t>Vlastiti izvori (225+233-237+241+242+243)</t>
  </si>
  <si>
    <t>91</t>
  </si>
  <si>
    <t>Vlastiti izvori i ispravak vlastitih izvora (AOP 226-229)</t>
  </si>
  <si>
    <t>911</t>
  </si>
  <si>
    <t>Vlastiti izvori (AOP 227+228)</t>
  </si>
  <si>
    <t>9111</t>
  </si>
  <si>
    <t>Vlastiti izvori iz proračuna</t>
  </si>
  <si>
    <t>9112</t>
  </si>
  <si>
    <t>Ostali vlastiti izvori</t>
  </si>
  <si>
    <t>912</t>
  </si>
  <si>
    <t>Ispravak vlastitih izvora za obveze (AOP 230+231)</t>
  </si>
  <si>
    <t>9121</t>
  </si>
  <si>
    <t>Ispravak vlastitih izvora iz proračuna za obveze</t>
  </si>
  <si>
    <t>9122</t>
  </si>
  <si>
    <t>Ispravak ostalih vlastitih izvora za obveze</t>
  </si>
  <si>
    <t>922</t>
  </si>
  <si>
    <t>Višak/manjak prihoda (ne upisuje se podatak)</t>
  </si>
  <si>
    <t>9221</t>
  </si>
  <si>
    <t>Višak prihoda (AOP 234 do 236)</t>
  </si>
  <si>
    <t>92211</t>
  </si>
  <si>
    <t>Višak prihoda poslovanja</t>
  </si>
  <si>
    <t>92212</t>
  </si>
  <si>
    <t>Višak prihoda od nefinancijske imovine</t>
  </si>
  <si>
    <t>92213</t>
  </si>
  <si>
    <t>Višak primitaka od financijske imovine</t>
  </si>
  <si>
    <t>9222</t>
  </si>
  <si>
    <t>Manjak prihoda (AOP 238 do 240)</t>
  </si>
  <si>
    <t>92221</t>
  </si>
  <si>
    <t>Manjak prihoda poslovanja</t>
  </si>
  <si>
    <t>92222</t>
  </si>
  <si>
    <t>Manjak prihoda od nefinancijske imovine</t>
  </si>
  <si>
    <t>92223</t>
  </si>
  <si>
    <t>Manjak primitaka od financijske imovine</t>
  </si>
  <si>
    <t>96</t>
  </si>
  <si>
    <t>Obračunati prihodi poslovanja</t>
  </si>
  <si>
    <t>97</t>
  </si>
  <si>
    <t>Obračunati prihodi od prodaje nefinancijske imovine</t>
  </si>
  <si>
    <t>98</t>
  </si>
  <si>
    <t>Rezerviranja viška prihoda</t>
  </si>
  <si>
    <t>99</t>
  </si>
  <si>
    <t>Izvanbilančni zapisi (= 0)</t>
  </si>
  <si>
    <t>991</t>
  </si>
  <si>
    <t>Izvanbilančni zapisi - aktiva (AOP 246)</t>
  </si>
  <si>
    <t>996</t>
  </si>
  <si>
    <t>Izvanbilančni zapisi - pasiva</t>
  </si>
  <si>
    <t>OBVEZNI ANALITIČKI PODACI</t>
  </si>
  <si>
    <t>dio 13</t>
  </si>
  <si>
    <t>Potraživanja za dane zajmove - dospjela</t>
  </si>
  <si>
    <t>Potraživanja za dane zajmove - nedospjela</t>
  </si>
  <si>
    <t>dio 16</t>
  </si>
  <si>
    <t>Potraživanja za prihode poslovanja - dospjela</t>
  </si>
  <si>
    <t>Potraživanja za prihode poslovanja - nedospjela</t>
  </si>
  <si>
    <t>dio 17</t>
  </si>
  <si>
    <t>Potraživanja od prodaje nefinancijske imovine - dospjela</t>
  </si>
  <si>
    <t>Potraživanja od prodaje nefinancijske imovine - nedospjela</t>
  </si>
  <si>
    <t>13213</t>
  </si>
  <si>
    <t>Zajmovi neprofitnim organizacijama, građanima i kućanstvima u tuzemstvu po protestiranim jamstvima</t>
  </si>
  <si>
    <t>13323</t>
  </si>
  <si>
    <t>Zajmovi kreditnim institucijama u javnom sektoru po protestiranim jamstvima</t>
  </si>
  <si>
    <t>13333</t>
  </si>
  <si>
    <t>Zajmovi  osiguravajućim društvima u javnom sektoru po protestiranim jamstvima</t>
  </si>
  <si>
    <t>13343</t>
  </si>
  <si>
    <t>Zajmovi ostalim financijskim institucijama u javnom sektoru po protestiranim jamstvima</t>
  </si>
  <si>
    <t>13413</t>
  </si>
  <si>
    <t>Zajmovi trgovačkim društvima u javnom sektoru po protestiranim jamstvima</t>
  </si>
  <si>
    <t>13533</t>
  </si>
  <si>
    <t>Zajmovi tuzemnim kreditnim institucijama izvan javnog sektora po protestiranim jamstvima</t>
  </si>
  <si>
    <t>13543</t>
  </si>
  <si>
    <t>Zajmovi tuzemnim osiguravajućim društvima izvan javnog sektora po protestiranim jamstvima</t>
  </si>
  <si>
    <t>13553</t>
  </si>
  <si>
    <t>Zajmovi ostalim tuzemnim financijskim institucijama izvan javnog sektora po protestiranim jamstvima</t>
  </si>
  <si>
    <t>13633</t>
  </si>
  <si>
    <t>Zajmovi tuzemnim trgovačkim društvima izvan javnog sektora po protestiranim jamstvima</t>
  </si>
  <si>
    <t>13643</t>
  </si>
  <si>
    <t>Zajmovi  tuzemnim obrtnicima po protestiranim jamstvima</t>
  </si>
  <si>
    <t>13723</t>
  </si>
  <si>
    <t>Zajmovi županijskim proračunima po protestiranim jamstvima</t>
  </si>
  <si>
    <t>13733</t>
  </si>
  <si>
    <t>Zajmovi gradskim proračunima po protestiranim jamstvima</t>
  </si>
  <si>
    <t>13743</t>
  </si>
  <si>
    <t>Zajmovi općinskim proračunima po protestiranim jamstvima</t>
  </si>
  <si>
    <t>13753</t>
  </si>
  <si>
    <t>Zajmovi  HZMO-u, HZZ-u i HZZO-u po protestiranim jamstvima</t>
  </si>
  <si>
    <t>13763</t>
  </si>
  <si>
    <t>Zajmovi ostalim izvanproračunskim korisnicima državnog proračuna po protestiranim jamstvima</t>
  </si>
  <si>
    <t>13773</t>
  </si>
  <si>
    <t>Zajmovi izvanproračunskim korisnicima županijskih, gradskih i općinskih proračuna po protestiranim jamstvima</t>
  </si>
  <si>
    <t>dio 23</t>
  </si>
  <si>
    <t>Obveze za rashode poslovanja - dospjele</t>
  </si>
  <si>
    <t>Obveze za rashode poslovanja - nedospjele</t>
  </si>
  <si>
    <t>dio 24</t>
  </si>
  <si>
    <t>Obveze za nabavu nefinancijske imovine - dospjele</t>
  </si>
  <si>
    <t>Obveze za nabavu nefinancijske imovine - nedospjele</t>
  </si>
  <si>
    <t>dio 25</t>
  </si>
  <si>
    <t>Obveze za vrijednosne papire - dospjele</t>
  </si>
  <si>
    <t>Obveze za vrijednosne papire - nedospjele</t>
  </si>
  <si>
    <t>dio 26</t>
  </si>
  <si>
    <t>Obveze za kredite i zajmove - dospjele</t>
  </si>
  <si>
    <t>Obveze za kredite i zajmove - nedospjele</t>
  </si>
  <si>
    <t>23951</t>
  </si>
  <si>
    <t>Obveze za predujmove</t>
  </si>
  <si>
    <t>26223</t>
  </si>
  <si>
    <t>Obveze za financijski leasing od kreditnih institucija u javnom sektoru</t>
  </si>
  <si>
    <t>Obveze za zajmove po faktoringu od kreditnih institucija u javnom sektoru</t>
  </si>
  <si>
    <t>Obveze za zajmove po faktoringu od osiguravajućih društava u javnom sektoru</t>
  </si>
  <si>
    <t>26243</t>
  </si>
  <si>
    <t>Obveze za financijski leasing od ostalih financijskih institucija u javnom sektoru</t>
  </si>
  <si>
    <t>Obveze za zajmove po faktoringu od ostalih financijskih institucija u javnom sektoru</t>
  </si>
  <si>
    <t>Obveze za zajmove po faktoringu od trgovačkih društava u javnom sektoru</t>
  </si>
  <si>
    <t>26433</t>
  </si>
  <si>
    <t>Obveze za financijski leasing od tuzemnih kreditnih institucija izvan javnog sektora</t>
  </si>
  <si>
    <t>Obveze za zajmove po faktoringu od tuzemnih kreditnih institucija izvan javnog sektora</t>
  </si>
  <si>
    <t>Obveze za zajmove po faktoringu od tuzemnih osiguravajućih društava izvan javnog sektora</t>
  </si>
  <si>
    <t>26453</t>
  </si>
  <si>
    <t>Obveze za financijski leasing od ostalih tuzemnih financijskih institucija izvan javnog sektora</t>
  </si>
  <si>
    <t>Obveze za zajmove po faktoringu od ostalih tuzemnih financijskih institucija izvan javnog sektora</t>
  </si>
  <si>
    <t>26463</t>
  </si>
  <si>
    <t>Obveze za financijski leasing od inozemnih kreditnih institucija</t>
  </si>
  <si>
    <t>Obveze za zajmove po faktoringu od inozemnih kreditnih institucija</t>
  </si>
  <si>
    <t>Obveze za zajmove po faktoringu od inozemnih osiguravajućih društava</t>
  </si>
  <si>
    <t>26483</t>
  </si>
  <si>
    <t>Obveze za financijski leasing od ostalih inozemnih financijskih institucija</t>
  </si>
  <si>
    <t>Obveze za zajmove po faktoringu od ostalih inozemnih financijskih institucija</t>
  </si>
  <si>
    <t>Obveze za zajmove po faktoringu od tuzemnih trgovačkih društava izvan javnog sektora</t>
  </si>
  <si>
    <t>Obveze za zajmove po faktoringu od tuzemnih obrtnika</t>
  </si>
  <si>
    <t>Obveze za zajmove po faktoringu od inozemnih trgovačkih društava</t>
  </si>
  <si>
    <t>Obveze za zajmove po faktoringu od inozemnih obrtnika</t>
  </si>
  <si>
    <t>Kontrolni zbroj (AOP 247 do 298)</t>
  </si>
  <si>
    <t>-</t>
  </si>
  <si>
    <t>U _________________________________________, dana: ____.____.________.</t>
  </si>
  <si>
    <t>Odgoovorna osoba (potpis)</t>
  </si>
  <si>
    <t xml:space="preserve">         MP</t>
  </si>
</sst>
</file>

<file path=xl/styles.xml><?xml version="1.0" encoding="utf-8"?>
<styleSheet xmlns="http://schemas.openxmlformats.org/spreadsheetml/2006/main">
  <numFmts count="2">
    <numFmt numFmtId="164" formatCode="000"/>
    <numFmt numFmtId="165" formatCode="#,##0.0"/>
  </numFmts>
  <fonts count="20">
    <font>
      <sz val="10"/>
      <name val="Arial"/>
      <charset val="238"/>
    </font>
    <font>
      <u/>
      <sz val="10"/>
      <color indexed="12"/>
      <name val="Arial"/>
      <family val="2"/>
      <charset val="238"/>
    </font>
    <font>
      <b/>
      <sz val="10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color indexed="56"/>
      <name val="Arial"/>
      <family val="2"/>
      <charset val="238"/>
    </font>
    <font>
      <b/>
      <sz val="12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2"/>
      <color indexed="56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9"/>
      <name val="Arial"/>
      <family val="2"/>
      <charset val="238"/>
    </font>
    <font>
      <b/>
      <sz val="8"/>
      <color indexed="55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8"/>
      <color indexed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23"/>
        <bgColor indexed="64"/>
      </patternFill>
    </fill>
  </fills>
  <borders count="22">
    <border>
      <left/>
      <right/>
      <top/>
      <bottom/>
      <diagonal/>
    </border>
    <border>
      <left style="double">
        <color indexed="9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3" fillId="0" borderId="0"/>
  </cellStyleXfs>
  <cellXfs count="62">
    <xf numFmtId="0" fontId="0" fillId="0" borderId="0" xfId="0"/>
    <xf numFmtId="0" fontId="2" fillId="2" borderId="0" xfId="1" applyFont="1" applyFill="1" applyBorder="1" applyAlignment="1" applyProtection="1">
      <alignment horizontal="left" vertical="center" wrapText="1"/>
    </xf>
    <xf numFmtId="0" fontId="2" fillId="0" borderId="0" xfId="1" applyFont="1" applyAlignment="1" applyProtection="1">
      <alignment horizontal="left" vertical="center" wrapText="1"/>
    </xf>
    <xf numFmtId="0" fontId="2" fillId="2" borderId="1" xfId="1" applyFont="1" applyFill="1" applyBorder="1" applyAlignment="1" applyProtection="1">
      <alignment horizontal="right" vertical="center" wrapText="1"/>
    </xf>
    <xf numFmtId="0" fontId="2" fillId="2" borderId="0" xfId="1" applyFont="1" applyFill="1" applyBorder="1" applyAlignment="1" applyProtection="1">
      <alignment horizontal="right" vertical="center" wrapText="1"/>
    </xf>
    <xf numFmtId="0" fontId="3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left" vertical="top" shrinkToFit="1"/>
      <protection hidden="1"/>
    </xf>
    <xf numFmtId="0" fontId="0" fillId="0" borderId="0" xfId="0" applyAlignment="1">
      <alignment shrinkToFit="1"/>
    </xf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 shrinkToFit="1"/>
      <protection hidden="1"/>
    </xf>
    <xf numFmtId="0" fontId="0" fillId="0" borderId="0" xfId="0" applyAlignment="1">
      <alignment vertical="center" shrinkToFit="1"/>
    </xf>
    <xf numFmtId="0" fontId="3" fillId="0" borderId="5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3" fillId="0" borderId="0" xfId="0" applyFont="1" applyAlignment="1" applyProtection="1">
      <alignment horizontal="right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2" applyFont="1" applyFill="1" applyBorder="1" applyAlignment="1">
      <alignment horizontal="center" vertical="center"/>
    </xf>
    <xf numFmtId="0" fontId="10" fillId="4" borderId="6" xfId="2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8" xfId="2" applyFont="1" applyFill="1" applyBorder="1" applyAlignment="1">
      <alignment horizontal="center" vertical="center"/>
    </xf>
    <xf numFmtId="49" fontId="16" fillId="0" borderId="9" xfId="3" applyNumberFormat="1" applyFont="1" applyFill="1" applyBorder="1" applyAlignment="1">
      <alignment horizontal="left" vertical="center" wrapText="1"/>
    </xf>
    <xf numFmtId="49" fontId="17" fillId="0" borderId="10" xfId="0" applyNumberFormat="1" applyFont="1" applyFill="1" applyBorder="1" applyAlignment="1">
      <alignment horizontal="left" vertical="center" wrapText="1"/>
    </xf>
    <xf numFmtId="164" fontId="18" fillId="0" borderId="10" xfId="3" applyNumberFormat="1" applyFont="1" applyFill="1" applyBorder="1" applyAlignment="1">
      <alignment horizontal="center" vertical="center" wrapText="1"/>
    </xf>
    <xf numFmtId="3" fontId="17" fillId="5" borderId="10" xfId="0" applyNumberFormat="1" applyFont="1" applyFill="1" applyBorder="1" applyAlignment="1" applyProtection="1">
      <alignment horizontal="right" vertical="center" shrinkToFit="1"/>
    </xf>
    <xf numFmtId="165" fontId="17" fillId="0" borderId="11" xfId="0" applyNumberFormat="1" applyFont="1" applyFill="1" applyBorder="1" applyAlignment="1" applyProtection="1">
      <alignment horizontal="right" vertical="center"/>
      <protection hidden="1"/>
    </xf>
    <xf numFmtId="49" fontId="16" fillId="0" borderId="12" xfId="3" applyNumberFormat="1" applyFont="1" applyFill="1" applyBorder="1" applyAlignment="1">
      <alignment horizontal="left" vertical="center" wrapText="1"/>
    </xf>
    <xf numFmtId="49" fontId="17" fillId="0" borderId="13" xfId="0" applyNumberFormat="1" applyFont="1" applyFill="1" applyBorder="1" applyAlignment="1">
      <alignment horizontal="left" vertical="center" wrapText="1"/>
    </xf>
    <xf numFmtId="164" fontId="18" fillId="0" borderId="13" xfId="3" applyNumberFormat="1" applyFont="1" applyFill="1" applyBorder="1" applyAlignment="1">
      <alignment horizontal="center" vertical="center" wrapText="1"/>
    </xf>
    <xf numFmtId="3" fontId="17" fillId="5" borderId="13" xfId="0" applyNumberFormat="1" applyFont="1" applyFill="1" applyBorder="1" applyAlignment="1" applyProtection="1">
      <alignment horizontal="right" vertical="center" shrinkToFit="1"/>
    </xf>
    <xf numFmtId="165" fontId="17" fillId="0" borderId="14" xfId="0" applyNumberFormat="1" applyFont="1" applyFill="1" applyBorder="1" applyAlignment="1" applyProtection="1">
      <alignment horizontal="right" vertical="center"/>
      <protection hidden="1"/>
    </xf>
    <xf numFmtId="3" fontId="17" fillId="0" borderId="13" xfId="0" applyNumberFormat="1" applyFont="1" applyFill="1" applyBorder="1" applyAlignment="1" applyProtection="1">
      <alignment horizontal="right" vertical="center" shrinkToFit="1"/>
      <protection locked="0"/>
    </xf>
    <xf numFmtId="49" fontId="16" fillId="0" borderId="12" xfId="3" applyNumberFormat="1" applyFont="1" applyFill="1" applyBorder="1" applyAlignment="1">
      <alignment horizontal="left" vertical="center" shrinkToFit="1"/>
    </xf>
    <xf numFmtId="49" fontId="17" fillId="0" borderId="12" xfId="3" applyNumberFormat="1" applyFont="1" applyFill="1" applyBorder="1" applyAlignment="1">
      <alignment horizontal="left" vertical="center" wrapText="1"/>
    </xf>
    <xf numFmtId="49" fontId="17" fillId="0" borderId="12" xfId="3" applyNumberFormat="1" applyFont="1" applyFill="1" applyBorder="1" applyAlignment="1">
      <alignment horizontal="left" vertical="center" shrinkToFit="1"/>
    </xf>
    <xf numFmtId="49" fontId="17" fillId="0" borderId="13" xfId="0" applyNumberFormat="1" applyFont="1" applyBorder="1" applyAlignment="1">
      <alignment horizontal="left" vertical="center" wrapText="1"/>
    </xf>
    <xf numFmtId="49" fontId="17" fillId="0" borderId="13" xfId="0" applyNumberFormat="1" applyFont="1" applyBorder="1" applyAlignment="1">
      <alignment horizontal="left" vertical="center" shrinkToFit="1"/>
    </xf>
    <xf numFmtId="49" fontId="16" fillId="0" borderId="15" xfId="3" applyNumberFormat="1" applyFont="1" applyFill="1" applyBorder="1" applyAlignment="1">
      <alignment horizontal="left" vertical="center" wrapText="1"/>
    </xf>
    <xf numFmtId="49" fontId="17" fillId="0" borderId="16" xfId="0" applyNumberFormat="1" applyFont="1" applyBorder="1" applyAlignment="1">
      <alignment horizontal="left" vertical="center" wrapText="1"/>
    </xf>
    <xf numFmtId="164" fontId="18" fillId="0" borderId="16" xfId="3" applyNumberFormat="1" applyFont="1" applyFill="1" applyBorder="1" applyAlignment="1">
      <alignment horizontal="center" vertical="center" wrapText="1"/>
    </xf>
    <xf numFmtId="3" fontId="17" fillId="0" borderId="16" xfId="0" applyNumberFormat="1" applyFont="1" applyFill="1" applyBorder="1" applyAlignment="1" applyProtection="1">
      <alignment horizontal="right" vertical="center" shrinkToFit="1"/>
      <protection locked="0"/>
    </xf>
    <xf numFmtId="165" fontId="17" fillId="0" borderId="17" xfId="0" applyNumberFormat="1" applyFont="1" applyFill="1" applyBorder="1" applyAlignment="1" applyProtection="1">
      <alignment horizontal="right" vertical="center"/>
      <protection hidden="1"/>
    </xf>
    <xf numFmtId="0" fontId="5" fillId="6" borderId="18" xfId="2" applyFont="1" applyFill="1" applyBorder="1" applyAlignment="1" applyProtection="1">
      <alignment horizontal="left" vertical="center"/>
      <protection hidden="1"/>
    </xf>
    <xf numFmtId="0" fontId="12" fillId="6" borderId="19" xfId="0" applyFont="1" applyFill="1" applyBorder="1" applyAlignment="1" applyProtection="1">
      <alignment horizontal="left" vertical="center"/>
      <protection hidden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3" fontId="17" fillId="0" borderId="10" xfId="0" applyNumberFormat="1" applyFont="1" applyFill="1" applyBorder="1" applyAlignment="1" applyProtection="1">
      <alignment horizontal="right" vertical="center" shrinkToFit="1"/>
      <protection locked="0"/>
    </xf>
    <xf numFmtId="49" fontId="17" fillId="0" borderId="13" xfId="0" applyNumberFormat="1" applyFont="1" applyFill="1" applyBorder="1" applyAlignment="1">
      <alignment horizontal="left" vertical="center" shrinkToFit="1"/>
    </xf>
    <xf numFmtId="3" fontId="17" fillId="5" borderId="16" xfId="0" applyNumberFormat="1" applyFont="1" applyFill="1" applyBorder="1" applyAlignment="1" applyProtection="1">
      <alignment horizontal="right" vertical="center" shrinkToFit="1"/>
      <protection hidden="1"/>
    </xf>
    <xf numFmtId="0" fontId="17" fillId="0" borderId="0" xfId="0" applyFont="1" applyAlignment="1">
      <alignment vertical="center"/>
    </xf>
    <xf numFmtId="0" fontId="19" fillId="0" borderId="0" xfId="0" applyFont="1" applyAlignment="1">
      <alignment horizontal="center" vertical="top" wrapText="1"/>
    </xf>
    <xf numFmtId="0" fontId="17" fillId="0" borderId="0" xfId="0" applyFont="1" applyFill="1" applyAlignment="1" applyProtection="1">
      <alignment vertical="center"/>
    </xf>
    <xf numFmtId="0" fontId="17" fillId="0" borderId="0" xfId="0" applyFont="1" applyBorder="1" applyAlignment="1">
      <alignment vertical="center"/>
    </xf>
    <xf numFmtId="0" fontId="17" fillId="0" borderId="21" xfId="0" applyFont="1" applyBorder="1" applyAlignment="1">
      <alignment vertical="center"/>
    </xf>
  </cellXfs>
  <cellStyles count="5">
    <cellStyle name="Hyperlink" xfId="1" builtinId="8"/>
    <cellStyle name="Normal" xfId="0" builtinId="0"/>
    <cellStyle name="Normal_Podaci" xfId="3"/>
    <cellStyle name="Normal_Sheet1" xfId="2"/>
    <cellStyle name="Obično_GFI-POD ver. 1.0.5" xfId="4"/>
  </cellStyles>
  <dxfs count="3"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orac%201%20(13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kriveni"/>
      <sheetName val="Upute"/>
      <sheetName val="RefStr"/>
      <sheetName val="PRRAS"/>
      <sheetName val="RasF"/>
      <sheetName val="PVRIO"/>
      <sheetName val="Bil"/>
      <sheetName val="Obv"/>
      <sheetName val="Kont"/>
      <sheetName val="Sifre"/>
      <sheetName val="Prom"/>
    </sheetNames>
    <sheetDataSet>
      <sheetData sheetId="0"/>
      <sheetData sheetId="1"/>
      <sheetData sheetId="2">
        <row r="6">
          <cell r="B6">
            <v>8051</v>
          </cell>
          <cell r="F6" t="str">
            <v>2015-12</v>
          </cell>
        </row>
        <row r="8">
          <cell r="B8">
            <v>1354256</v>
          </cell>
        </row>
        <row r="10">
          <cell r="B10" t="str">
            <v>DOM ZA ODRSALE OSOBE ZAGREB</v>
          </cell>
        </row>
        <row r="12">
          <cell r="B12">
            <v>10000</v>
          </cell>
          <cell r="C12" t="str">
            <v>ZAGREB</v>
          </cell>
        </row>
        <row r="14">
          <cell r="B14" t="str">
            <v>ŠESTINSKI DOL 53</v>
          </cell>
        </row>
        <row r="16">
          <cell r="B16">
            <v>11</v>
          </cell>
        </row>
        <row r="18">
          <cell r="B18">
            <v>8720</v>
          </cell>
          <cell r="C18" t="str">
            <v xml:space="preserve">Djelatnosti socijalne skrbi sa smještajem za osobe s teškoćama u razvoju, duševno bolesne osobe i osobe ovisne o alkoholu, drogama ili drugim opojnim sredstvima </v>
          </cell>
        </row>
        <row r="20">
          <cell r="B20">
            <v>102</v>
          </cell>
        </row>
        <row r="25">
          <cell r="H25" t="str">
            <v>SANJICA SIMONČIĆ</v>
          </cell>
        </row>
        <row r="27">
          <cell r="H27" t="str">
            <v>01/3770-545</v>
          </cell>
        </row>
        <row r="33">
          <cell r="H33" t="str">
            <v>MARIJO VRDOLJAK</v>
          </cell>
        </row>
        <row r="39">
          <cell r="R39" t="str">
            <v>za odabrano razdoblje i razinu obrazac se ne popunjava</v>
          </cell>
        </row>
        <row r="40">
          <cell r="N40" t="str">
            <v>2015-01</v>
          </cell>
          <cell r="R40" t="str">
            <v>za odabrano razdoblje i razinu obrazac se ne popunjava</v>
          </cell>
        </row>
        <row r="41">
          <cell r="N41" t="str">
            <v>2015-02</v>
          </cell>
          <cell r="R41" t="str">
            <v>za odabrano razdoblje i razinu obrazac se ne popunjava</v>
          </cell>
        </row>
        <row r="42">
          <cell r="N42" t="str">
            <v>2015-03</v>
          </cell>
          <cell r="R42" t="str">
            <v>za odabrano razdoblje i razinu obrazac se ne popunjava</v>
          </cell>
        </row>
        <row r="43">
          <cell r="N43" t="str">
            <v>2015-04</v>
          </cell>
          <cell r="R43" t="str">
            <v>za odabrano razdoblje i razinu obrazac se ne popunjava</v>
          </cell>
        </row>
        <row r="44">
          <cell r="N44" t="str">
            <v>2015-05</v>
          </cell>
          <cell r="R44" t="str">
            <v>za odabrano razdoblje i razinu obrazac se ne popunjava</v>
          </cell>
        </row>
        <row r="45">
          <cell r="N45" t="str">
            <v>2015-06</v>
          </cell>
          <cell r="R45" t="str">
            <v>za odabrano razdoblje i razinu obrazac se ne popunjava</v>
          </cell>
        </row>
        <row r="46">
          <cell r="N46" t="str">
            <v>2015-07</v>
          </cell>
          <cell r="R46" t="str">
            <v>za odabrano razdoblje i razinu obrazac se ne popunjava</v>
          </cell>
        </row>
        <row r="47">
          <cell r="N47" t="str">
            <v>2015-08</v>
          </cell>
          <cell r="R47" t="str">
            <v>za odabrano razdoblje i razinu obrazac se ne popunjava</v>
          </cell>
        </row>
        <row r="48">
          <cell r="N48" t="str">
            <v>2015-09</v>
          </cell>
          <cell r="R48" t="str">
            <v>za odabrano razdoblje i razinu obrazac se ne popunjava</v>
          </cell>
        </row>
        <row r="49">
          <cell r="N49" t="str">
            <v>2015-10</v>
          </cell>
          <cell r="R49" t="str">
            <v>za odabrano razdoblje i razinu obrazac se ne popunjava</v>
          </cell>
        </row>
        <row r="50">
          <cell r="N50" t="str">
            <v>2015-11</v>
          </cell>
          <cell r="R50" t="str">
            <v>za odabrano razdoblje i razinu obrazac se ne popunjava</v>
          </cell>
        </row>
        <row r="51">
          <cell r="N51" t="str">
            <v>2015-12</v>
          </cell>
          <cell r="R51" t="str">
            <v>stanje na dan 31. prosinca 2015. godine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32"/>
  <sheetViews>
    <sheetView showGridLines="0" showRowColHeaders="0" tabSelected="1" workbookViewId="0">
      <pane ySplit="1" topLeftCell="A2" activePane="bottomLeft" state="frozen"/>
      <selection activeCell="D7" sqref="D7"/>
      <selection pane="bottomLeft" activeCell="A3" sqref="A3:D3"/>
    </sheetView>
  </sheetViews>
  <sheetFormatPr defaultColWidth="0" defaultRowHeight="12.75" customHeight="1" zeroHeight="1"/>
  <cols>
    <col min="1" max="1" width="7.7109375" style="10" customWidth="1"/>
    <col min="2" max="2" width="70.7109375" style="10" customWidth="1"/>
    <col min="3" max="3" width="4.7109375" style="10" customWidth="1"/>
    <col min="4" max="5" width="15.7109375" style="10" customWidth="1"/>
    <col min="6" max="6" width="6.7109375" style="10" customWidth="1"/>
    <col min="7" max="7" width="0.85546875" style="10" customWidth="1"/>
    <col min="8" max="16384" width="12.7109375" style="10" hidden="1"/>
  </cols>
  <sheetData>
    <row r="1" spans="1:6" s="5" customFormat="1" ht="20.100000000000001" customHeight="1" thickBot="1">
      <c r="A1" s="1" t="s">
        <v>0</v>
      </c>
      <c r="B1" s="2"/>
      <c r="C1" s="3" t="s">
        <v>1</v>
      </c>
      <c r="D1" s="4"/>
      <c r="E1" s="4"/>
      <c r="F1" s="4"/>
    </row>
    <row r="2" spans="1:6" ht="39.950000000000003" customHeight="1" thickBot="1">
      <c r="A2" s="6" t="s">
        <v>2</v>
      </c>
      <c r="B2" s="6"/>
      <c r="C2" s="6"/>
      <c r="D2" s="7"/>
      <c r="E2" s="8" t="s">
        <v>3</v>
      </c>
      <c r="F2" s="9"/>
    </row>
    <row r="3" spans="1:6" s="12" customFormat="1" ht="30" customHeight="1">
      <c r="A3" s="11" t="str">
        <f>IF([1]RefStr!F6&lt;&gt;"",LOOKUP([1]RefStr!F6,[1]RefStr!N39:N51,[1]RefStr!R39:R51)," - prije popunjavanja obrasca izaberite razdoblje -")</f>
        <v>stanje na dan 31. prosinca 2015. godine</v>
      </c>
      <c r="B3" s="11"/>
      <c r="C3" s="11"/>
      <c r="D3" s="11"/>
      <c r="E3" s="10"/>
      <c r="F3" s="10"/>
    </row>
    <row r="4" spans="1:6" ht="15" customHeight="1">
      <c r="A4" s="13" t="s">
        <v>4</v>
      </c>
      <c r="B4" s="14" t="str">
        <f xml:space="preserve"> "RKP: " &amp; TEXT(INT(VALUE([1]RefStr!B6)),"00000") &amp; ",  " &amp; "MB: " &amp; TEXT(INT(VALUE([1]RefStr!B8)), "00000000") &amp; "  " &amp; [1]RefStr!B10</f>
        <v>RKP: 08051,  MB: 01354256  DOM ZA ODRSALE OSOBE ZAGREB</v>
      </c>
      <c r="C4" s="15"/>
      <c r="D4" s="15"/>
      <c r="E4" s="15"/>
      <c r="F4" s="15"/>
    </row>
    <row r="5" spans="1:6" ht="15" customHeight="1">
      <c r="A5" s="16"/>
      <c r="B5" s="14" t="str">
        <f>[1]RefStr!B12 &amp; " " &amp; [1]RefStr!C12 &amp; ", " &amp; [1]RefStr!B14</f>
        <v>10000 ZAGREB, ŠESTINSKI DOL 53</v>
      </c>
      <c r="C5" s="15"/>
      <c r="D5" s="15"/>
      <c r="E5" s="15"/>
      <c r="F5" s="15"/>
    </row>
    <row r="6" spans="1:6" ht="15" customHeight="1">
      <c r="A6" s="17"/>
      <c r="B6" s="18" t="str">
        <f xml:space="preserve"> "Razina: " &amp; [1]RefStr!B16 &amp; ", Razdjel: " &amp; TEXT(INT(VALUE([1]RefStr!B20)), "000")</f>
        <v>Razina: 11, Razdjel: 102</v>
      </c>
      <c r="C6" s="19"/>
      <c r="D6" s="19"/>
      <c r="E6" s="19"/>
      <c r="F6" s="19"/>
    </row>
    <row r="7" spans="1:6" ht="15" customHeight="1">
      <c r="A7" s="17"/>
      <c r="B7" s="18" t="str">
        <f>"Djelatnost: " &amp; [1]RefStr!B18 &amp; " " &amp; [1]RefStr!C18</f>
        <v xml:space="preserve">Djelatnost: 8720 Djelatnosti socijalne skrbi sa smještajem za osobe s teškoćama u razvoju, duševno bolesne osobe i osobe ovisne o alkoholu, drogama ili drugim opojnim sredstvima </v>
      </c>
      <c r="C7" s="19"/>
      <c r="D7" s="19"/>
      <c r="E7" s="19"/>
      <c r="F7" s="19"/>
    </row>
    <row r="8" spans="1:6" ht="12.95" customHeight="1"/>
    <row r="9" spans="1:6" ht="12.95" customHeight="1">
      <c r="A9" s="20"/>
      <c r="B9" s="21"/>
      <c r="C9" s="20"/>
      <c r="D9" s="22"/>
      <c r="E9" s="21"/>
      <c r="F9" s="23" t="s">
        <v>5</v>
      </c>
    </row>
    <row r="10" spans="1:6" ht="39" customHeight="1">
      <c r="A10" s="24" t="s">
        <v>6</v>
      </c>
      <c r="B10" s="25" t="s">
        <v>7</v>
      </c>
      <c r="C10" s="26" t="s">
        <v>8</v>
      </c>
      <c r="D10" s="25" t="s">
        <v>9</v>
      </c>
      <c r="E10" s="24" t="s">
        <v>10</v>
      </c>
      <c r="F10" s="24" t="s">
        <v>11</v>
      </c>
    </row>
    <row r="11" spans="1:6" ht="12" customHeight="1">
      <c r="A11" s="27">
        <v>1</v>
      </c>
      <c r="B11" s="28">
        <v>2</v>
      </c>
      <c r="C11" s="28">
        <v>3</v>
      </c>
      <c r="D11" s="28">
        <v>4</v>
      </c>
      <c r="E11" s="27">
        <v>5</v>
      </c>
      <c r="F11" s="27">
        <v>6</v>
      </c>
    </row>
    <row r="12" spans="1:6">
      <c r="A12" s="29"/>
      <c r="B12" s="30" t="s">
        <v>12</v>
      </c>
      <c r="C12" s="31">
        <v>1</v>
      </c>
      <c r="D12" s="32">
        <f>D13+D74</f>
        <v>6390079</v>
      </c>
      <c r="E12" s="32">
        <f>E13+E74</f>
        <v>6100198</v>
      </c>
      <c r="F12" s="33">
        <f t="shared" ref="F12:F75" si="0">IF(D12&gt;0,IF(E12/D12&gt;=100,"&gt;&gt;100",E12/D12*100),"-")</f>
        <v>95.463577210860777</v>
      </c>
    </row>
    <row r="13" spans="1:6">
      <c r="A13" s="34">
        <v>0</v>
      </c>
      <c r="B13" s="35" t="s">
        <v>13</v>
      </c>
      <c r="C13" s="36">
        <v>2</v>
      </c>
      <c r="D13" s="37">
        <f>D14+D18+D57+D58+D62+D69</f>
        <v>5075200</v>
      </c>
      <c r="E13" s="37">
        <f>E14+E18+E57+E58+E62+E69</f>
        <v>4929616</v>
      </c>
      <c r="F13" s="38">
        <f t="shared" si="0"/>
        <v>97.13146279949558</v>
      </c>
    </row>
    <row r="14" spans="1:6">
      <c r="A14" s="34" t="s">
        <v>14</v>
      </c>
      <c r="B14" s="35" t="s">
        <v>15</v>
      </c>
      <c r="C14" s="36">
        <v>3</v>
      </c>
      <c r="D14" s="37">
        <f>D15+D16-D17</f>
        <v>853007</v>
      </c>
      <c r="E14" s="37">
        <f>E15+E16-E17</f>
        <v>853007</v>
      </c>
      <c r="F14" s="38">
        <f t="shared" si="0"/>
        <v>100</v>
      </c>
    </row>
    <row r="15" spans="1:6">
      <c r="A15" s="34" t="s">
        <v>16</v>
      </c>
      <c r="B15" s="35" t="s">
        <v>17</v>
      </c>
      <c r="C15" s="36">
        <v>4</v>
      </c>
      <c r="D15" s="39">
        <v>853007</v>
      </c>
      <c r="E15" s="39">
        <v>853007</v>
      </c>
      <c r="F15" s="38">
        <f t="shared" si="0"/>
        <v>100</v>
      </c>
    </row>
    <row r="16" spans="1:6">
      <c r="A16" s="34" t="s">
        <v>18</v>
      </c>
      <c r="B16" s="35" t="s">
        <v>19</v>
      </c>
      <c r="C16" s="36">
        <v>5</v>
      </c>
      <c r="D16" s="39">
        <v>21257</v>
      </c>
      <c r="E16" s="39">
        <v>21257</v>
      </c>
      <c r="F16" s="38">
        <f t="shared" si="0"/>
        <v>100</v>
      </c>
    </row>
    <row r="17" spans="1:6">
      <c r="A17" s="34" t="s">
        <v>20</v>
      </c>
      <c r="B17" s="35" t="s">
        <v>21</v>
      </c>
      <c r="C17" s="36">
        <v>6</v>
      </c>
      <c r="D17" s="39">
        <v>21257</v>
      </c>
      <c r="E17" s="39">
        <v>21257</v>
      </c>
      <c r="F17" s="38">
        <f t="shared" si="0"/>
        <v>100</v>
      </c>
    </row>
    <row r="18" spans="1:6">
      <c r="A18" s="34" t="s">
        <v>22</v>
      </c>
      <c r="B18" s="35" t="s">
        <v>23</v>
      </c>
      <c r="C18" s="36">
        <v>7</v>
      </c>
      <c r="D18" s="37">
        <f>D19+D25+D35+D41+D47+D51</f>
        <v>4019914</v>
      </c>
      <c r="E18" s="37">
        <f>E19+E25+E35+E41+E47+E51</f>
        <v>3874330</v>
      </c>
      <c r="F18" s="38">
        <f t="shared" si="0"/>
        <v>96.378429986313137</v>
      </c>
    </row>
    <row r="19" spans="1:6">
      <c r="A19" s="40" t="s">
        <v>24</v>
      </c>
      <c r="B19" s="35" t="s">
        <v>25</v>
      </c>
      <c r="C19" s="36">
        <v>8</v>
      </c>
      <c r="D19" s="37">
        <f>SUM(D20:D23)-D24</f>
        <v>3245485</v>
      </c>
      <c r="E19" s="37">
        <f>SUM(E20:E23)-E24</f>
        <v>3259424</v>
      </c>
      <c r="F19" s="38">
        <f t="shared" si="0"/>
        <v>100.42948896698027</v>
      </c>
    </row>
    <row r="20" spans="1:6">
      <c r="A20" s="34" t="s">
        <v>26</v>
      </c>
      <c r="B20" s="35" t="s">
        <v>27</v>
      </c>
      <c r="C20" s="36">
        <v>9</v>
      </c>
      <c r="D20" s="39"/>
      <c r="E20" s="39"/>
      <c r="F20" s="38" t="str">
        <f t="shared" si="0"/>
        <v>-</v>
      </c>
    </row>
    <row r="21" spans="1:6">
      <c r="A21" s="34" t="s">
        <v>28</v>
      </c>
      <c r="B21" s="35" t="s">
        <v>29</v>
      </c>
      <c r="C21" s="36">
        <v>10</v>
      </c>
      <c r="D21" s="39">
        <v>7414436</v>
      </c>
      <c r="E21" s="39">
        <v>7578128</v>
      </c>
      <c r="F21" s="38">
        <f t="shared" si="0"/>
        <v>102.20774715703259</v>
      </c>
    </row>
    <row r="22" spans="1:6">
      <c r="A22" s="34" t="s">
        <v>30</v>
      </c>
      <c r="B22" s="35" t="s">
        <v>31</v>
      </c>
      <c r="C22" s="36">
        <v>11</v>
      </c>
      <c r="D22" s="39"/>
      <c r="E22" s="39"/>
      <c r="F22" s="38" t="str">
        <f t="shared" si="0"/>
        <v>-</v>
      </c>
    </row>
    <row r="23" spans="1:6">
      <c r="A23" s="34" t="s">
        <v>32</v>
      </c>
      <c r="B23" s="35" t="s">
        <v>33</v>
      </c>
      <c r="C23" s="36">
        <v>12</v>
      </c>
      <c r="D23" s="39"/>
      <c r="E23" s="39"/>
      <c r="F23" s="38" t="str">
        <f t="shared" si="0"/>
        <v>-</v>
      </c>
    </row>
    <row r="24" spans="1:6">
      <c r="A24" s="34" t="s">
        <v>34</v>
      </c>
      <c r="B24" s="35" t="s">
        <v>35</v>
      </c>
      <c r="C24" s="36">
        <v>13</v>
      </c>
      <c r="D24" s="39">
        <v>4168951</v>
      </c>
      <c r="E24" s="39">
        <v>4318704</v>
      </c>
      <c r="F24" s="38">
        <f t="shared" si="0"/>
        <v>103.59210266563458</v>
      </c>
    </row>
    <row r="25" spans="1:6">
      <c r="A25" s="40" t="s">
        <v>36</v>
      </c>
      <c r="B25" s="35" t="s">
        <v>37</v>
      </c>
      <c r="C25" s="36">
        <v>14</v>
      </c>
      <c r="D25" s="37">
        <f>SUM(D26:D33)-D34</f>
        <v>680859</v>
      </c>
      <c r="E25" s="37">
        <f>SUM(E26:E33)-E34</f>
        <v>547649</v>
      </c>
      <c r="F25" s="38">
        <f t="shared" si="0"/>
        <v>80.435009304422806</v>
      </c>
    </row>
    <row r="26" spans="1:6">
      <c r="A26" s="34" t="s">
        <v>38</v>
      </c>
      <c r="B26" s="35" t="s">
        <v>39</v>
      </c>
      <c r="C26" s="36">
        <v>15</v>
      </c>
      <c r="D26" s="39">
        <v>486895</v>
      </c>
      <c r="E26" s="39">
        <v>444660</v>
      </c>
      <c r="F26" s="38">
        <f t="shared" si="0"/>
        <v>91.325645159634007</v>
      </c>
    </row>
    <row r="27" spans="1:6">
      <c r="A27" s="34" t="s">
        <v>40</v>
      </c>
      <c r="B27" s="35" t="s">
        <v>41</v>
      </c>
      <c r="C27" s="36">
        <v>16</v>
      </c>
      <c r="D27" s="39">
        <v>20773</v>
      </c>
      <c r="E27" s="39">
        <v>21431</v>
      </c>
      <c r="F27" s="38">
        <f t="shared" si="0"/>
        <v>103.16757329225436</v>
      </c>
    </row>
    <row r="28" spans="1:6">
      <c r="A28" s="34" t="s">
        <v>42</v>
      </c>
      <c r="B28" s="35" t="s">
        <v>43</v>
      </c>
      <c r="C28" s="36">
        <v>17</v>
      </c>
      <c r="D28" s="39"/>
      <c r="E28" s="39"/>
      <c r="F28" s="38" t="str">
        <f t="shared" si="0"/>
        <v>-</v>
      </c>
    </row>
    <row r="29" spans="1:6">
      <c r="A29" s="34" t="s">
        <v>44</v>
      </c>
      <c r="B29" s="35" t="s">
        <v>45</v>
      </c>
      <c r="C29" s="36">
        <v>18</v>
      </c>
      <c r="D29" s="39">
        <v>74058</v>
      </c>
      <c r="E29" s="39">
        <v>73134</v>
      </c>
      <c r="F29" s="38">
        <f t="shared" si="0"/>
        <v>98.75232925544843</v>
      </c>
    </row>
    <row r="30" spans="1:6">
      <c r="A30" s="34" t="s">
        <v>46</v>
      </c>
      <c r="B30" s="35" t="s">
        <v>47</v>
      </c>
      <c r="C30" s="36">
        <v>19</v>
      </c>
      <c r="D30" s="39"/>
      <c r="E30" s="39"/>
      <c r="F30" s="38" t="str">
        <f t="shared" si="0"/>
        <v>-</v>
      </c>
    </row>
    <row r="31" spans="1:6">
      <c r="A31" s="41" t="s">
        <v>48</v>
      </c>
      <c r="B31" s="35" t="s">
        <v>49</v>
      </c>
      <c r="C31" s="36">
        <v>20</v>
      </c>
      <c r="D31" s="39">
        <v>2581</v>
      </c>
      <c r="E31" s="39">
        <v>2581</v>
      </c>
      <c r="F31" s="38">
        <f t="shared" si="0"/>
        <v>100</v>
      </c>
    </row>
    <row r="32" spans="1:6">
      <c r="A32" s="41" t="s">
        <v>50</v>
      </c>
      <c r="B32" s="35" t="s">
        <v>51</v>
      </c>
      <c r="C32" s="36">
        <v>21</v>
      </c>
      <c r="D32" s="39">
        <v>1154760</v>
      </c>
      <c r="E32" s="39">
        <v>1193515</v>
      </c>
      <c r="F32" s="38">
        <f t="shared" si="0"/>
        <v>103.35610862863278</v>
      </c>
    </row>
    <row r="33" spans="1:6">
      <c r="A33" s="41" t="s">
        <v>52</v>
      </c>
      <c r="B33" s="35" t="s">
        <v>53</v>
      </c>
      <c r="C33" s="36">
        <v>22</v>
      </c>
      <c r="D33" s="39"/>
      <c r="E33" s="39"/>
      <c r="F33" s="38" t="str">
        <f t="shared" si="0"/>
        <v>-</v>
      </c>
    </row>
    <row r="34" spans="1:6">
      <c r="A34" s="41" t="s">
        <v>54</v>
      </c>
      <c r="B34" s="35" t="s">
        <v>55</v>
      </c>
      <c r="C34" s="36">
        <v>23</v>
      </c>
      <c r="D34" s="39">
        <v>1058208</v>
      </c>
      <c r="E34" s="39">
        <v>1187672</v>
      </c>
      <c r="F34" s="38">
        <f t="shared" si="0"/>
        <v>112.2342677432036</v>
      </c>
    </row>
    <row r="35" spans="1:6">
      <c r="A35" s="42" t="s">
        <v>56</v>
      </c>
      <c r="B35" s="35" t="s">
        <v>57</v>
      </c>
      <c r="C35" s="36">
        <v>24</v>
      </c>
      <c r="D35" s="37">
        <f>SUM(D36:D39)-D40</f>
        <v>93570</v>
      </c>
      <c r="E35" s="37">
        <f>SUM(E36:E39)-E40</f>
        <v>67257</v>
      </c>
      <c r="F35" s="38">
        <f t="shared" si="0"/>
        <v>71.87880731003527</v>
      </c>
    </row>
    <row r="36" spans="1:6">
      <c r="A36" s="41" t="s">
        <v>58</v>
      </c>
      <c r="B36" s="35" t="s">
        <v>59</v>
      </c>
      <c r="C36" s="36">
        <v>25</v>
      </c>
      <c r="D36" s="39">
        <v>413862</v>
      </c>
      <c r="E36" s="39">
        <v>413862</v>
      </c>
      <c r="F36" s="38">
        <f t="shared" si="0"/>
        <v>100</v>
      </c>
    </row>
    <row r="37" spans="1:6">
      <c r="A37" s="34" t="s">
        <v>60</v>
      </c>
      <c r="B37" s="35" t="s">
        <v>61</v>
      </c>
      <c r="C37" s="36">
        <v>26</v>
      </c>
      <c r="D37" s="39"/>
      <c r="E37" s="39"/>
      <c r="F37" s="38" t="str">
        <f t="shared" si="0"/>
        <v>-</v>
      </c>
    </row>
    <row r="38" spans="1:6">
      <c r="A38" s="34" t="s">
        <v>62</v>
      </c>
      <c r="B38" s="35" t="s">
        <v>63</v>
      </c>
      <c r="C38" s="36">
        <v>27</v>
      </c>
      <c r="D38" s="39"/>
      <c r="E38" s="39"/>
      <c r="F38" s="38" t="str">
        <f t="shared" si="0"/>
        <v>-</v>
      </c>
    </row>
    <row r="39" spans="1:6">
      <c r="A39" s="34" t="s">
        <v>64</v>
      </c>
      <c r="B39" s="35" t="s">
        <v>65</v>
      </c>
      <c r="C39" s="36">
        <v>28</v>
      </c>
      <c r="D39" s="39"/>
      <c r="E39" s="39"/>
      <c r="F39" s="38" t="str">
        <f t="shared" si="0"/>
        <v>-</v>
      </c>
    </row>
    <row r="40" spans="1:6">
      <c r="A40" s="34" t="s">
        <v>66</v>
      </c>
      <c r="B40" s="35" t="s">
        <v>67</v>
      </c>
      <c r="C40" s="36">
        <v>29</v>
      </c>
      <c r="D40" s="39">
        <v>320292</v>
      </c>
      <c r="E40" s="39">
        <v>346605</v>
      </c>
      <c r="F40" s="38">
        <f t="shared" si="0"/>
        <v>108.21531602412797</v>
      </c>
    </row>
    <row r="41" spans="1:6">
      <c r="A41" s="40" t="s">
        <v>68</v>
      </c>
      <c r="B41" s="35" t="s">
        <v>69</v>
      </c>
      <c r="C41" s="36">
        <v>30</v>
      </c>
      <c r="D41" s="37">
        <f>SUM(D42:D45)-D46</f>
        <v>0</v>
      </c>
      <c r="E41" s="37">
        <f>SUM(E42:E45)-E46</f>
        <v>0</v>
      </c>
      <c r="F41" s="38" t="str">
        <f t="shared" si="0"/>
        <v>-</v>
      </c>
    </row>
    <row r="42" spans="1:6">
      <c r="A42" s="34" t="s">
        <v>70</v>
      </c>
      <c r="B42" s="35" t="s">
        <v>71</v>
      </c>
      <c r="C42" s="36">
        <v>31</v>
      </c>
      <c r="D42" s="39"/>
      <c r="E42" s="39"/>
      <c r="F42" s="38" t="str">
        <f t="shared" si="0"/>
        <v>-</v>
      </c>
    </row>
    <row r="43" spans="1:6">
      <c r="A43" s="34" t="s">
        <v>72</v>
      </c>
      <c r="B43" s="35" t="s">
        <v>73</v>
      </c>
      <c r="C43" s="36">
        <v>32</v>
      </c>
      <c r="D43" s="39"/>
      <c r="E43" s="39"/>
      <c r="F43" s="38" t="str">
        <f t="shared" si="0"/>
        <v>-</v>
      </c>
    </row>
    <row r="44" spans="1:6">
      <c r="A44" s="34" t="s">
        <v>74</v>
      </c>
      <c r="B44" s="35" t="s">
        <v>75</v>
      </c>
      <c r="C44" s="36">
        <v>33</v>
      </c>
      <c r="D44" s="39"/>
      <c r="E44" s="39"/>
      <c r="F44" s="38" t="str">
        <f t="shared" si="0"/>
        <v>-</v>
      </c>
    </row>
    <row r="45" spans="1:6">
      <c r="A45" s="34" t="s">
        <v>76</v>
      </c>
      <c r="B45" s="35" t="s">
        <v>77</v>
      </c>
      <c r="C45" s="36">
        <v>34</v>
      </c>
      <c r="D45" s="39"/>
      <c r="E45" s="39"/>
      <c r="F45" s="38" t="str">
        <f t="shared" si="0"/>
        <v>-</v>
      </c>
    </row>
    <row r="46" spans="1:6">
      <c r="A46" s="34" t="s">
        <v>78</v>
      </c>
      <c r="B46" s="35" t="s">
        <v>79</v>
      </c>
      <c r="C46" s="36">
        <v>35</v>
      </c>
      <c r="D46" s="39"/>
      <c r="E46" s="39"/>
      <c r="F46" s="38" t="str">
        <f t="shared" si="0"/>
        <v>-</v>
      </c>
    </row>
    <row r="47" spans="1:6">
      <c r="A47" s="40" t="s">
        <v>80</v>
      </c>
      <c r="B47" s="35" t="s">
        <v>81</v>
      </c>
      <c r="C47" s="36">
        <v>36</v>
      </c>
      <c r="D47" s="37">
        <f>SUM(D48:D49)-D50</f>
        <v>0</v>
      </c>
      <c r="E47" s="37">
        <f>SUM(E48:E49)-E50</f>
        <v>0</v>
      </c>
      <c r="F47" s="38" t="str">
        <f t="shared" si="0"/>
        <v>-</v>
      </c>
    </row>
    <row r="48" spans="1:6">
      <c r="A48" s="34" t="s">
        <v>82</v>
      </c>
      <c r="B48" s="35" t="s">
        <v>83</v>
      </c>
      <c r="C48" s="36">
        <v>37</v>
      </c>
      <c r="D48" s="39"/>
      <c r="E48" s="39"/>
      <c r="F48" s="38" t="str">
        <f t="shared" si="0"/>
        <v>-</v>
      </c>
    </row>
    <row r="49" spans="1:6">
      <c r="A49" s="34" t="s">
        <v>84</v>
      </c>
      <c r="B49" s="35" t="s">
        <v>85</v>
      </c>
      <c r="C49" s="36">
        <v>38</v>
      </c>
      <c r="D49" s="39"/>
      <c r="E49" s="39"/>
      <c r="F49" s="38" t="str">
        <f t="shared" si="0"/>
        <v>-</v>
      </c>
    </row>
    <row r="50" spans="1:6">
      <c r="A50" s="34" t="s">
        <v>86</v>
      </c>
      <c r="B50" s="35" t="s">
        <v>87</v>
      </c>
      <c r="C50" s="36">
        <v>39</v>
      </c>
      <c r="D50" s="39"/>
      <c r="E50" s="39"/>
      <c r="F50" s="38" t="str">
        <f t="shared" si="0"/>
        <v>-</v>
      </c>
    </row>
    <row r="51" spans="1:6">
      <c r="A51" s="40" t="s">
        <v>88</v>
      </c>
      <c r="B51" s="35" t="s">
        <v>89</v>
      </c>
      <c r="C51" s="36">
        <v>40</v>
      </c>
      <c r="D51" s="37">
        <f>SUM(D52:D55)-D56</f>
        <v>0</v>
      </c>
      <c r="E51" s="37">
        <f>SUM(E52:E55)-E56</f>
        <v>0</v>
      </c>
      <c r="F51" s="38" t="str">
        <f t="shared" si="0"/>
        <v>-</v>
      </c>
    </row>
    <row r="52" spans="1:6">
      <c r="A52" s="34" t="s">
        <v>90</v>
      </c>
      <c r="B52" s="35" t="s">
        <v>91</v>
      </c>
      <c r="C52" s="36">
        <v>41</v>
      </c>
      <c r="D52" s="39"/>
      <c r="E52" s="39"/>
      <c r="F52" s="38" t="str">
        <f t="shared" si="0"/>
        <v>-</v>
      </c>
    </row>
    <row r="53" spans="1:6">
      <c r="A53" s="34" t="s">
        <v>92</v>
      </c>
      <c r="B53" s="35" t="s">
        <v>93</v>
      </c>
      <c r="C53" s="36">
        <v>42</v>
      </c>
      <c r="D53" s="39"/>
      <c r="E53" s="39"/>
      <c r="F53" s="38" t="str">
        <f t="shared" si="0"/>
        <v>-</v>
      </c>
    </row>
    <row r="54" spans="1:6">
      <c r="A54" s="34" t="s">
        <v>94</v>
      </c>
      <c r="B54" s="35" t="s">
        <v>95</v>
      </c>
      <c r="C54" s="36">
        <v>43</v>
      </c>
      <c r="D54" s="39"/>
      <c r="E54" s="39"/>
      <c r="F54" s="38" t="str">
        <f t="shared" si="0"/>
        <v>-</v>
      </c>
    </row>
    <row r="55" spans="1:6">
      <c r="A55" s="34" t="s">
        <v>96</v>
      </c>
      <c r="B55" s="35" t="s">
        <v>97</v>
      </c>
      <c r="C55" s="36">
        <v>44</v>
      </c>
      <c r="D55" s="39"/>
      <c r="E55" s="39"/>
      <c r="F55" s="38" t="str">
        <f t="shared" si="0"/>
        <v>-</v>
      </c>
    </row>
    <row r="56" spans="1:6">
      <c r="A56" s="34" t="s">
        <v>98</v>
      </c>
      <c r="B56" s="35" t="s">
        <v>99</v>
      </c>
      <c r="C56" s="36">
        <v>45</v>
      </c>
      <c r="D56" s="39"/>
      <c r="E56" s="39"/>
      <c r="F56" s="38" t="str">
        <f t="shared" si="0"/>
        <v>-</v>
      </c>
    </row>
    <row r="57" spans="1:6">
      <c r="A57" s="34" t="s">
        <v>100</v>
      </c>
      <c r="B57" s="35" t="s">
        <v>101</v>
      </c>
      <c r="C57" s="36">
        <v>46</v>
      </c>
      <c r="D57" s="39"/>
      <c r="E57" s="39"/>
      <c r="F57" s="38" t="str">
        <f t="shared" si="0"/>
        <v>-</v>
      </c>
    </row>
    <row r="58" spans="1:6">
      <c r="A58" s="34" t="s">
        <v>102</v>
      </c>
      <c r="B58" s="35" t="s">
        <v>103</v>
      </c>
      <c r="C58" s="36">
        <v>47</v>
      </c>
      <c r="D58" s="37">
        <f>SUM(D59:D60)-D61</f>
        <v>0</v>
      </c>
      <c r="E58" s="37">
        <f>SUM(E59:E60)-E61</f>
        <v>0</v>
      </c>
      <c r="F58" s="38" t="str">
        <f t="shared" si="0"/>
        <v>-</v>
      </c>
    </row>
    <row r="59" spans="1:6">
      <c r="A59" s="34" t="s">
        <v>104</v>
      </c>
      <c r="B59" s="35" t="s">
        <v>105</v>
      </c>
      <c r="C59" s="36">
        <v>48</v>
      </c>
      <c r="D59" s="39"/>
      <c r="E59" s="39"/>
      <c r="F59" s="38" t="str">
        <f t="shared" si="0"/>
        <v>-</v>
      </c>
    </row>
    <row r="60" spans="1:6">
      <c r="A60" s="34" t="s">
        <v>106</v>
      </c>
      <c r="B60" s="35" t="s">
        <v>107</v>
      </c>
      <c r="C60" s="36">
        <v>49</v>
      </c>
      <c r="D60" s="39">
        <v>801791</v>
      </c>
      <c r="E60" s="39">
        <v>842099</v>
      </c>
      <c r="F60" s="38">
        <f t="shared" si="0"/>
        <v>105.02724525468608</v>
      </c>
    </row>
    <row r="61" spans="1:6">
      <c r="A61" s="34" t="s">
        <v>108</v>
      </c>
      <c r="B61" s="35" t="s">
        <v>109</v>
      </c>
      <c r="C61" s="36">
        <v>50</v>
      </c>
      <c r="D61" s="39">
        <v>801791</v>
      </c>
      <c r="E61" s="39">
        <v>842099</v>
      </c>
      <c r="F61" s="38">
        <f t="shared" si="0"/>
        <v>105.02724525468608</v>
      </c>
    </row>
    <row r="62" spans="1:6">
      <c r="A62" s="34" t="s">
        <v>110</v>
      </c>
      <c r="B62" s="35" t="s">
        <v>111</v>
      </c>
      <c r="C62" s="36">
        <v>51</v>
      </c>
      <c r="D62" s="37">
        <f>SUM(D63:D68)</f>
        <v>202279</v>
      </c>
      <c r="E62" s="37">
        <f>SUM(E63:E68)</f>
        <v>202279</v>
      </c>
      <c r="F62" s="38">
        <f t="shared" si="0"/>
        <v>100</v>
      </c>
    </row>
    <row r="63" spans="1:6">
      <c r="A63" s="34" t="s">
        <v>112</v>
      </c>
      <c r="B63" s="35" t="s">
        <v>113</v>
      </c>
      <c r="C63" s="36">
        <v>52</v>
      </c>
      <c r="D63" s="39">
        <v>202279</v>
      </c>
      <c r="E63" s="39">
        <v>202279</v>
      </c>
      <c r="F63" s="38">
        <f t="shared" si="0"/>
        <v>100</v>
      </c>
    </row>
    <row r="64" spans="1:6">
      <c r="A64" s="34" t="s">
        <v>114</v>
      </c>
      <c r="B64" s="35" t="s">
        <v>115</v>
      </c>
      <c r="C64" s="36">
        <v>53</v>
      </c>
      <c r="D64" s="39"/>
      <c r="E64" s="39"/>
      <c r="F64" s="38" t="str">
        <f t="shared" si="0"/>
        <v>-</v>
      </c>
    </row>
    <row r="65" spans="1:6">
      <c r="A65" s="34" t="s">
        <v>116</v>
      </c>
      <c r="B65" s="35" t="s">
        <v>117</v>
      </c>
      <c r="C65" s="36">
        <v>54</v>
      </c>
      <c r="D65" s="39"/>
      <c r="E65" s="39"/>
      <c r="F65" s="38" t="str">
        <f t="shared" si="0"/>
        <v>-</v>
      </c>
    </row>
    <row r="66" spans="1:6">
      <c r="A66" s="34" t="s">
        <v>118</v>
      </c>
      <c r="B66" s="35" t="s">
        <v>119</v>
      </c>
      <c r="C66" s="36">
        <v>55</v>
      </c>
      <c r="D66" s="39"/>
      <c r="E66" s="39"/>
      <c r="F66" s="38" t="str">
        <f t="shared" si="0"/>
        <v>-</v>
      </c>
    </row>
    <row r="67" spans="1:6">
      <c r="A67" s="34" t="s">
        <v>120</v>
      </c>
      <c r="B67" s="35" t="s">
        <v>121</v>
      </c>
      <c r="C67" s="36">
        <v>56</v>
      </c>
      <c r="D67" s="39"/>
      <c r="E67" s="39"/>
      <c r="F67" s="38" t="str">
        <f t="shared" si="0"/>
        <v>-</v>
      </c>
    </row>
    <row r="68" spans="1:6">
      <c r="A68" s="41" t="s">
        <v>122</v>
      </c>
      <c r="B68" s="35" t="s">
        <v>123</v>
      </c>
      <c r="C68" s="36">
        <v>57</v>
      </c>
      <c r="D68" s="39"/>
      <c r="E68" s="39"/>
      <c r="F68" s="38" t="str">
        <f t="shared" si="0"/>
        <v>-</v>
      </c>
    </row>
    <row r="69" spans="1:6">
      <c r="A69" s="41" t="s">
        <v>124</v>
      </c>
      <c r="B69" s="35" t="s">
        <v>125</v>
      </c>
      <c r="C69" s="36">
        <v>58</v>
      </c>
      <c r="D69" s="37">
        <f>SUM(D70:D73)</f>
        <v>0</v>
      </c>
      <c r="E69" s="37">
        <f>SUM(E70:E73)</f>
        <v>0</v>
      </c>
      <c r="F69" s="38" t="str">
        <f t="shared" si="0"/>
        <v>-</v>
      </c>
    </row>
    <row r="70" spans="1:6">
      <c r="A70" s="41" t="s">
        <v>126</v>
      </c>
      <c r="B70" s="35" t="s">
        <v>127</v>
      </c>
      <c r="C70" s="36">
        <v>59</v>
      </c>
      <c r="D70" s="39"/>
      <c r="E70" s="39"/>
      <c r="F70" s="38" t="str">
        <f t="shared" si="0"/>
        <v>-</v>
      </c>
    </row>
    <row r="71" spans="1:6">
      <c r="A71" s="41" t="s">
        <v>128</v>
      </c>
      <c r="B71" s="35" t="s">
        <v>129</v>
      </c>
      <c r="C71" s="36">
        <v>60</v>
      </c>
      <c r="D71" s="39"/>
      <c r="E71" s="39"/>
      <c r="F71" s="38" t="str">
        <f t="shared" si="0"/>
        <v>-</v>
      </c>
    </row>
    <row r="72" spans="1:6">
      <c r="A72" s="41" t="s">
        <v>130</v>
      </c>
      <c r="B72" s="35" t="s">
        <v>131</v>
      </c>
      <c r="C72" s="36">
        <v>61</v>
      </c>
      <c r="D72" s="39"/>
      <c r="E72" s="39"/>
      <c r="F72" s="38" t="str">
        <f t="shared" si="0"/>
        <v>-</v>
      </c>
    </row>
    <row r="73" spans="1:6">
      <c r="A73" s="41" t="s">
        <v>132</v>
      </c>
      <c r="B73" s="35" t="s">
        <v>133</v>
      </c>
      <c r="C73" s="36">
        <v>62</v>
      </c>
      <c r="D73" s="39"/>
      <c r="E73" s="39"/>
      <c r="F73" s="38" t="str">
        <f t="shared" si="0"/>
        <v>-</v>
      </c>
    </row>
    <row r="74" spans="1:6">
      <c r="A74" s="41" t="s">
        <v>134</v>
      </c>
      <c r="B74" s="35" t="s">
        <v>135</v>
      </c>
      <c r="C74" s="36">
        <v>63</v>
      </c>
      <c r="D74" s="37">
        <f>D75+D84+D92+D123+D139+D151+D168+D169</f>
        <v>1314879</v>
      </c>
      <c r="E74" s="37">
        <f>E75+E84+E92+E123+E139+E151+E168+E169</f>
        <v>1170582</v>
      </c>
      <c r="F74" s="38">
        <f t="shared" si="0"/>
        <v>89.025834316313507</v>
      </c>
    </row>
    <row r="75" spans="1:6">
      <c r="A75" s="41" t="s">
        <v>136</v>
      </c>
      <c r="B75" s="35" t="s">
        <v>137</v>
      </c>
      <c r="C75" s="36">
        <v>64</v>
      </c>
      <c r="D75" s="37">
        <f>+D76+D81+D82+D83</f>
        <v>474616</v>
      </c>
      <c r="E75" s="37">
        <f>+E76+E81+E82+E83</f>
        <v>386732</v>
      </c>
      <c r="F75" s="38">
        <f t="shared" si="0"/>
        <v>81.483135840342513</v>
      </c>
    </row>
    <row r="76" spans="1:6">
      <c r="A76" s="34" t="s">
        <v>138</v>
      </c>
      <c r="B76" s="43" t="s">
        <v>139</v>
      </c>
      <c r="C76" s="36">
        <v>65</v>
      </c>
      <c r="D76" s="37">
        <f>SUM(D77:D80)</f>
        <v>470207</v>
      </c>
      <c r="E76" s="37">
        <f>SUM(E77:E80)</f>
        <v>385498</v>
      </c>
      <c r="F76" s="38">
        <f t="shared" ref="F76:F139" si="1">IF(D76&gt;0,IF(E76/D76&gt;=100,"&gt;&gt;100",E76/D76*100),"-")</f>
        <v>81.984742889833626</v>
      </c>
    </row>
    <row r="77" spans="1:6">
      <c r="A77" s="34" t="s">
        <v>140</v>
      </c>
      <c r="B77" s="35" t="s">
        <v>141</v>
      </c>
      <c r="C77" s="36">
        <v>66</v>
      </c>
      <c r="D77" s="39"/>
      <c r="E77" s="39"/>
      <c r="F77" s="38" t="str">
        <f t="shared" si="1"/>
        <v>-</v>
      </c>
    </row>
    <row r="78" spans="1:6">
      <c r="A78" s="34" t="s">
        <v>142</v>
      </c>
      <c r="B78" s="35" t="s">
        <v>143</v>
      </c>
      <c r="C78" s="36">
        <v>67</v>
      </c>
      <c r="D78" s="39">
        <v>470207</v>
      </c>
      <c r="E78" s="39">
        <v>385498</v>
      </c>
      <c r="F78" s="38">
        <f t="shared" si="1"/>
        <v>81.984742889833626</v>
      </c>
    </row>
    <row r="79" spans="1:6">
      <c r="A79" s="34" t="s">
        <v>144</v>
      </c>
      <c r="B79" s="35" t="s">
        <v>145</v>
      </c>
      <c r="C79" s="36">
        <v>68</v>
      </c>
      <c r="D79" s="39"/>
      <c r="E79" s="39"/>
      <c r="F79" s="38" t="str">
        <f t="shared" si="1"/>
        <v>-</v>
      </c>
    </row>
    <row r="80" spans="1:6">
      <c r="A80" s="34" t="s">
        <v>146</v>
      </c>
      <c r="B80" s="35" t="s">
        <v>147</v>
      </c>
      <c r="C80" s="36">
        <v>69</v>
      </c>
      <c r="D80" s="39"/>
      <c r="E80" s="39"/>
      <c r="F80" s="38" t="str">
        <f t="shared" si="1"/>
        <v>-</v>
      </c>
    </row>
    <row r="81" spans="1:6">
      <c r="A81" s="34" t="s">
        <v>148</v>
      </c>
      <c r="B81" s="43" t="s">
        <v>149</v>
      </c>
      <c r="C81" s="36">
        <v>70</v>
      </c>
      <c r="D81" s="39"/>
      <c r="E81" s="39"/>
      <c r="F81" s="38" t="str">
        <f t="shared" si="1"/>
        <v>-</v>
      </c>
    </row>
    <row r="82" spans="1:6">
      <c r="A82" s="34" t="s">
        <v>150</v>
      </c>
      <c r="B82" s="43" t="s">
        <v>151</v>
      </c>
      <c r="C82" s="36">
        <v>71</v>
      </c>
      <c r="D82" s="39">
        <v>4409</v>
      </c>
      <c r="E82" s="39">
        <v>1234</v>
      </c>
      <c r="F82" s="38">
        <f t="shared" si="1"/>
        <v>27.988205942390564</v>
      </c>
    </row>
    <row r="83" spans="1:6">
      <c r="A83" s="34" t="s">
        <v>152</v>
      </c>
      <c r="B83" s="43" t="s">
        <v>153</v>
      </c>
      <c r="C83" s="36">
        <v>72</v>
      </c>
      <c r="D83" s="39"/>
      <c r="E83" s="39"/>
      <c r="F83" s="38" t="str">
        <f t="shared" si="1"/>
        <v>-</v>
      </c>
    </row>
    <row r="84" spans="1:6" ht="24">
      <c r="A84" s="34" t="s">
        <v>154</v>
      </c>
      <c r="B84" s="35" t="s">
        <v>155</v>
      </c>
      <c r="C84" s="36">
        <v>73</v>
      </c>
      <c r="D84" s="37">
        <f>+D85+SUM(D88:D91)</f>
        <v>222519</v>
      </c>
      <c r="E84" s="37">
        <f>+E85+SUM(E88:E91)</f>
        <v>153773</v>
      </c>
      <c r="F84" s="38">
        <f t="shared" si="1"/>
        <v>69.105559525254023</v>
      </c>
    </row>
    <row r="85" spans="1:6">
      <c r="A85" s="34" t="s">
        <v>156</v>
      </c>
      <c r="B85" s="43" t="s">
        <v>157</v>
      </c>
      <c r="C85" s="36">
        <v>74</v>
      </c>
      <c r="D85" s="37">
        <f>SUM(D86:D87)</f>
        <v>0</v>
      </c>
      <c r="E85" s="37">
        <f>SUM(E86:E87)</f>
        <v>0</v>
      </c>
      <c r="F85" s="38" t="str">
        <f t="shared" si="1"/>
        <v>-</v>
      </c>
    </row>
    <row r="86" spans="1:6">
      <c r="A86" s="34" t="s">
        <v>158</v>
      </c>
      <c r="B86" s="35" t="s">
        <v>159</v>
      </c>
      <c r="C86" s="36">
        <v>75</v>
      </c>
      <c r="D86" s="39"/>
      <c r="E86" s="39"/>
      <c r="F86" s="38" t="str">
        <f t="shared" si="1"/>
        <v>-</v>
      </c>
    </row>
    <row r="87" spans="1:6">
      <c r="A87" s="34" t="s">
        <v>160</v>
      </c>
      <c r="B87" s="35" t="s">
        <v>161</v>
      </c>
      <c r="C87" s="36">
        <v>76</v>
      </c>
      <c r="D87" s="39"/>
      <c r="E87" s="39"/>
      <c r="F87" s="38" t="str">
        <f t="shared" si="1"/>
        <v>-</v>
      </c>
    </row>
    <row r="88" spans="1:6">
      <c r="A88" s="34" t="s">
        <v>162</v>
      </c>
      <c r="B88" s="43" t="s">
        <v>163</v>
      </c>
      <c r="C88" s="36">
        <v>77</v>
      </c>
      <c r="D88" s="39"/>
      <c r="E88" s="39"/>
      <c r="F88" s="38" t="str">
        <f t="shared" si="1"/>
        <v>-</v>
      </c>
    </row>
    <row r="89" spans="1:6">
      <c r="A89" s="34" t="s">
        <v>164</v>
      </c>
      <c r="B89" s="43" t="s">
        <v>165</v>
      </c>
      <c r="C89" s="36">
        <v>78</v>
      </c>
      <c r="D89" s="39">
        <v>12647</v>
      </c>
      <c r="E89" s="39">
        <v>15153</v>
      </c>
      <c r="F89" s="38">
        <f t="shared" si="1"/>
        <v>119.81497588360877</v>
      </c>
    </row>
    <row r="90" spans="1:6">
      <c r="A90" s="34" t="s">
        <v>166</v>
      </c>
      <c r="B90" s="43" t="s">
        <v>167</v>
      </c>
      <c r="C90" s="36">
        <v>79</v>
      </c>
      <c r="D90" s="39"/>
      <c r="E90" s="39"/>
      <c r="F90" s="38" t="str">
        <f t="shared" si="1"/>
        <v>-</v>
      </c>
    </row>
    <row r="91" spans="1:6">
      <c r="A91" s="34" t="s">
        <v>168</v>
      </c>
      <c r="B91" s="43" t="s">
        <v>169</v>
      </c>
      <c r="C91" s="36">
        <v>80</v>
      </c>
      <c r="D91" s="39">
        <v>209872</v>
      </c>
      <c r="E91" s="39">
        <v>138620</v>
      </c>
      <c r="F91" s="38">
        <f t="shared" si="1"/>
        <v>66.049782724708393</v>
      </c>
    </row>
    <row r="92" spans="1:6">
      <c r="A92" s="34" t="s">
        <v>170</v>
      </c>
      <c r="B92" s="35" t="s">
        <v>171</v>
      </c>
      <c r="C92" s="36">
        <v>81</v>
      </c>
      <c r="D92" s="37">
        <f>D93+D111-D122</f>
        <v>0</v>
      </c>
      <c r="E92" s="37">
        <f>E93+E111-E122</f>
        <v>0</v>
      </c>
      <c r="F92" s="38" t="str">
        <f t="shared" si="1"/>
        <v>-</v>
      </c>
    </row>
    <row r="93" spans="1:6">
      <c r="A93" s="34"/>
      <c r="B93" s="35" t="s">
        <v>172</v>
      </c>
      <c r="C93" s="36">
        <v>82</v>
      </c>
      <c r="D93" s="37">
        <f>SUM(D94:D110)</f>
        <v>0</v>
      </c>
      <c r="E93" s="37">
        <f>SUM(E94:E110)</f>
        <v>0</v>
      </c>
      <c r="F93" s="38" t="str">
        <f t="shared" si="1"/>
        <v>-</v>
      </c>
    </row>
    <row r="94" spans="1:6">
      <c r="A94" s="34" t="s">
        <v>173</v>
      </c>
      <c r="B94" s="43" t="s">
        <v>174</v>
      </c>
      <c r="C94" s="36">
        <v>83</v>
      </c>
      <c r="D94" s="39"/>
      <c r="E94" s="39"/>
      <c r="F94" s="38" t="str">
        <f t="shared" si="1"/>
        <v>-</v>
      </c>
    </row>
    <row r="95" spans="1:6">
      <c r="A95" s="34" t="s">
        <v>175</v>
      </c>
      <c r="B95" s="43" t="s">
        <v>176</v>
      </c>
      <c r="C95" s="36">
        <v>84</v>
      </c>
      <c r="D95" s="39"/>
      <c r="E95" s="39"/>
      <c r="F95" s="38" t="str">
        <f t="shared" si="1"/>
        <v>-</v>
      </c>
    </row>
    <row r="96" spans="1:6">
      <c r="A96" s="34" t="s">
        <v>177</v>
      </c>
      <c r="B96" s="43" t="s">
        <v>178</v>
      </c>
      <c r="C96" s="36">
        <v>85</v>
      </c>
      <c r="D96" s="39"/>
      <c r="E96" s="39"/>
      <c r="F96" s="38" t="str">
        <f t="shared" si="1"/>
        <v>-</v>
      </c>
    </row>
    <row r="97" spans="1:6">
      <c r="A97" s="34" t="s">
        <v>179</v>
      </c>
      <c r="B97" s="43" t="s">
        <v>180</v>
      </c>
      <c r="C97" s="36">
        <v>86</v>
      </c>
      <c r="D97" s="39"/>
      <c r="E97" s="39"/>
      <c r="F97" s="38" t="str">
        <f t="shared" si="1"/>
        <v>-</v>
      </c>
    </row>
    <row r="98" spans="1:6">
      <c r="A98" s="34" t="s">
        <v>181</v>
      </c>
      <c r="B98" s="43" t="s">
        <v>182</v>
      </c>
      <c r="C98" s="36">
        <v>87</v>
      </c>
      <c r="D98" s="39"/>
      <c r="E98" s="39"/>
      <c r="F98" s="38" t="str">
        <f t="shared" si="1"/>
        <v>-</v>
      </c>
    </row>
    <row r="99" spans="1:6">
      <c r="A99" s="34" t="s">
        <v>183</v>
      </c>
      <c r="B99" s="43" t="s">
        <v>184</v>
      </c>
      <c r="C99" s="36">
        <v>88</v>
      </c>
      <c r="D99" s="39"/>
      <c r="E99" s="39"/>
      <c r="F99" s="38" t="str">
        <f t="shared" si="1"/>
        <v>-</v>
      </c>
    </row>
    <row r="100" spans="1:6">
      <c r="A100" s="34" t="s">
        <v>185</v>
      </c>
      <c r="B100" s="43" t="s">
        <v>186</v>
      </c>
      <c r="C100" s="36">
        <v>89</v>
      </c>
      <c r="D100" s="39"/>
      <c r="E100" s="39"/>
      <c r="F100" s="38" t="str">
        <f t="shared" si="1"/>
        <v>-</v>
      </c>
    </row>
    <row r="101" spans="1:6">
      <c r="A101" s="34" t="s">
        <v>187</v>
      </c>
      <c r="B101" s="43" t="s">
        <v>188</v>
      </c>
      <c r="C101" s="36">
        <v>90</v>
      </c>
      <c r="D101" s="39"/>
      <c r="E101" s="39"/>
      <c r="F101" s="38" t="str">
        <f t="shared" si="1"/>
        <v>-</v>
      </c>
    </row>
    <row r="102" spans="1:6">
      <c r="A102" s="34" t="s">
        <v>189</v>
      </c>
      <c r="B102" s="43" t="s">
        <v>190</v>
      </c>
      <c r="C102" s="36">
        <v>91</v>
      </c>
      <c r="D102" s="39"/>
      <c r="E102" s="39"/>
      <c r="F102" s="38" t="str">
        <f t="shared" si="1"/>
        <v>-</v>
      </c>
    </row>
    <row r="103" spans="1:6">
      <c r="A103" s="34" t="s">
        <v>191</v>
      </c>
      <c r="B103" s="43" t="s">
        <v>192</v>
      </c>
      <c r="C103" s="36">
        <v>92</v>
      </c>
      <c r="D103" s="39"/>
      <c r="E103" s="39"/>
      <c r="F103" s="38" t="str">
        <f t="shared" si="1"/>
        <v>-</v>
      </c>
    </row>
    <row r="104" spans="1:6">
      <c r="A104" s="34" t="s">
        <v>193</v>
      </c>
      <c r="B104" s="43" t="s">
        <v>194</v>
      </c>
      <c r="C104" s="36">
        <v>93</v>
      </c>
      <c r="D104" s="39"/>
      <c r="E104" s="39"/>
      <c r="F104" s="38" t="str">
        <f t="shared" si="1"/>
        <v>-</v>
      </c>
    </row>
    <row r="105" spans="1:6">
      <c r="A105" s="34" t="s">
        <v>195</v>
      </c>
      <c r="B105" s="43" t="s">
        <v>196</v>
      </c>
      <c r="C105" s="36">
        <v>94</v>
      </c>
      <c r="D105" s="39"/>
      <c r="E105" s="39"/>
      <c r="F105" s="38" t="str">
        <f t="shared" si="1"/>
        <v>-</v>
      </c>
    </row>
    <row r="106" spans="1:6">
      <c r="A106" s="34" t="s">
        <v>197</v>
      </c>
      <c r="B106" s="43" t="s">
        <v>198</v>
      </c>
      <c r="C106" s="36">
        <v>95</v>
      </c>
      <c r="D106" s="39"/>
      <c r="E106" s="39"/>
      <c r="F106" s="38" t="str">
        <f t="shared" si="1"/>
        <v>-</v>
      </c>
    </row>
    <row r="107" spans="1:6">
      <c r="A107" s="34" t="s">
        <v>199</v>
      </c>
      <c r="B107" s="43" t="s">
        <v>200</v>
      </c>
      <c r="C107" s="36">
        <v>96</v>
      </c>
      <c r="D107" s="39"/>
      <c r="E107" s="39"/>
      <c r="F107" s="38" t="str">
        <f t="shared" si="1"/>
        <v>-</v>
      </c>
    </row>
    <row r="108" spans="1:6">
      <c r="A108" s="34" t="s">
        <v>201</v>
      </c>
      <c r="B108" s="43" t="s">
        <v>202</v>
      </c>
      <c r="C108" s="36">
        <v>97</v>
      </c>
      <c r="D108" s="39"/>
      <c r="E108" s="39"/>
      <c r="F108" s="38" t="str">
        <f t="shared" si="1"/>
        <v>-</v>
      </c>
    </row>
    <row r="109" spans="1:6">
      <c r="A109" s="34" t="s">
        <v>203</v>
      </c>
      <c r="B109" s="43" t="s">
        <v>204</v>
      </c>
      <c r="C109" s="36">
        <v>98</v>
      </c>
      <c r="D109" s="39"/>
      <c r="E109" s="39"/>
      <c r="F109" s="38" t="str">
        <f t="shared" si="1"/>
        <v>-</v>
      </c>
    </row>
    <row r="110" spans="1:6">
      <c r="A110" s="34" t="s">
        <v>205</v>
      </c>
      <c r="B110" s="43" t="s">
        <v>206</v>
      </c>
      <c r="C110" s="36">
        <v>99</v>
      </c>
      <c r="D110" s="39"/>
      <c r="E110" s="39"/>
      <c r="F110" s="38" t="str">
        <f t="shared" si="1"/>
        <v>-</v>
      </c>
    </row>
    <row r="111" spans="1:6">
      <c r="A111" s="34"/>
      <c r="B111" s="35" t="s">
        <v>207</v>
      </c>
      <c r="C111" s="36">
        <v>100</v>
      </c>
      <c r="D111" s="37">
        <f>SUM(D112:D121)</f>
        <v>0</v>
      </c>
      <c r="E111" s="37">
        <f>SUM(E112:E121)</f>
        <v>0</v>
      </c>
      <c r="F111" s="38" t="str">
        <f t="shared" si="1"/>
        <v>-</v>
      </c>
    </row>
    <row r="112" spans="1:6">
      <c r="A112" s="34" t="s">
        <v>208</v>
      </c>
      <c r="B112" s="43" t="s">
        <v>209</v>
      </c>
      <c r="C112" s="36">
        <v>101</v>
      </c>
      <c r="D112" s="39"/>
      <c r="E112" s="39"/>
      <c r="F112" s="38" t="str">
        <f t="shared" si="1"/>
        <v>-</v>
      </c>
    </row>
    <row r="113" spans="1:6">
      <c r="A113" s="34" t="s">
        <v>210</v>
      </c>
      <c r="B113" s="43" t="s">
        <v>211</v>
      </c>
      <c r="C113" s="36">
        <v>102</v>
      </c>
      <c r="D113" s="39"/>
      <c r="E113" s="39"/>
      <c r="F113" s="38" t="str">
        <f t="shared" si="1"/>
        <v>-</v>
      </c>
    </row>
    <row r="114" spans="1:6">
      <c r="A114" s="34" t="s">
        <v>212</v>
      </c>
      <c r="B114" s="43" t="s">
        <v>213</v>
      </c>
      <c r="C114" s="36">
        <v>103</v>
      </c>
      <c r="D114" s="39"/>
      <c r="E114" s="39"/>
      <c r="F114" s="38" t="str">
        <f t="shared" si="1"/>
        <v>-</v>
      </c>
    </row>
    <row r="115" spans="1:6">
      <c r="A115" s="34" t="s">
        <v>214</v>
      </c>
      <c r="B115" s="43" t="s">
        <v>215</v>
      </c>
      <c r="C115" s="36">
        <v>104</v>
      </c>
      <c r="D115" s="39"/>
      <c r="E115" s="39"/>
      <c r="F115" s="38" t="str">
        <f t="shared" si="1"/>
        <v>-</v>
      </c>
    </row>
    <row r="116" spans="1:6">
      <c r="A116" s="34" t="s">
        <v>216</v>
      </c>
      <c r="B116" s="43" t="s">
        <v>217</v>
      </c>
      <c r="C116" s="36">
        <v>105</v>
      </c>
      <c r="D116" s="39"/>
      <c r="E116" s="39"/>
      <c r="F116" s="38" t="str">
        <f t="shared" si="1"/>
        <v>-</v>
      </c>
    </row>
    <row r="117" spans="1:6">
      <c r="A117" s="34" t="s">
        <v>218</v>
      </c>
      <c r="B117" s="43" t="s">
        <v>219</v>
      </c>
      <c r="C117" s="36">
        <v>106</v>
      </c>
      <c r="D117" s="39"/>
      <c r="E117" s="39"/>
      <c r="F117" s="38" t="str">
        <f t="shared" si="1"/>
        <v>-</v>
      </c>
    </row>
    <row r="118" spans="1:6">
      <c r="A118" s="34" t="s">
        <v>220</v>
      </c>
      <c r="B118" s="43" t="s">
        <v>221</v>
      </c>
      <c r="C118" s="36">
        <v>107</v>
      </c>
      <c r="D118" s="39"/>
      <c r="E118" s="39"/>
      <c r="F118" s="38" t="str">
        <f t="shared" si="1"/>
        <v>-</v>
      </c>
    </row>
    <row r="119" spans="1:6">
      <c r="A119" s="34" t="s">
        <v>222</v>
      </c>
      <c r="B119" s="43" t="s">
        <v>223</v>
      </c>
      <c r="C119" s="36">
        <v>108</v>
      </c>
      <c r="D119" s="39"/>
      <c r="E119" s="39"/>
      <c r="F119" s="38" t="str">
        <f t="shared" si="1"/>
        <v>-</v>
      </c>
    </row>
    <row r="120" spans="1:6">
      <c r="A120" s="34" t="s">
        <v>224</v>
      </c>
      <c r="B120" s="43" t="s">
        <v>225</v>
      </c>
      <c r="C120" s="36">
        <v>109</v>
      </c>
      <c r="D120" s="39"/>
      <c r="E120" s="39"/>
      <c r="F120" s="38" t="str">
        <f t="shared" si="1"/>
        <v>-</v>
      </c>
    </row>
    <row r="121" spans="1:6">
      <c r="A121" s="34" t="s">
        <v>226</v>
      </c>
      <c r="B121" s="43" t="s">
        <v>227</v>
      </c>
      <c r="C121" s="36">
        <v>110</v>
      </c>
      <c r="D121" s="39"/>
      <c r="E121" s="39"/>
      <c r="F121" s="38" t="str">
        <f t="shared" si="1"/>
        <v>-</v>
      </c>
    </row>
    <row r="122" spans="1:6">
      <c r="A122" s="34" t="s">
        <v>228</v>
      </c>
      <c r="B122" s="43" t="s">
        <v>229</v>
      </c>
      <c r="C122" s="36">
        <v>111</v>
      </c>
      <c r="D122" s="39"/>
      <c r="E122" s="39"/>
      <c r="F122" s="38" t="str">
        <f t="shared" si="1"/>
        <v>-</v>
      </c>
    </row>
    <row r="123" spans="1:6">
      <c r="A123" s="34" t="s">
        <v>230</v>
      </c>
      <c r="B123" s="35" t="s">
        <v>231</v>
      </c>
      <c r="C123" s="36">
        <v>112</v>
      </c>
      <c r="D123" s="37">
        <f>D124+D131-D138</f>
        <v>0</v>
      </c>
      <c r="E123" s="37">
        <f>E124+E131-E138</f>
        <v>0</v>
      </c>
      <c r="F123" s="38" t="str">
        <f t="shared" si="1"/>
        <v>-</v>
      </c>
    </row>
    <row r="124" spans="1:6">
      <c r="A124" s="34"/>
      <c r="B124" s="35" t="s">
        <v>232</v>
      </c>
      <c r="C124" s="36">
        <v>113</v>
      </c>
      <c r="D124" s="37">
        <f>SUM(D125:D130)</f>
        <v>0</v>
      </c>
      <c r="E124" s="37">
        <f>SUM(E125:E130)</f>
        <v>0</v>
      </c>
      <c r="F124" s="38" t="str">
        <f t="shared" si="1"/>
        <v>-</v>
      </c>
    </row>
    <row r="125" spans="1:6">
      <c r="A125" s="34" t="s">
        <v>233</v>
      </c>
      <c r="B125" s="35" t="s">
        <v>234</v>
      </c>
      <c r="C125" s="36">
        <v>114</v>
      </c>
      <c r="D125" s="39"/>
      <c r="E125" s="39"/>
      <c r="F125" s="38" t="str">
        <f t="shared" si="1"/>
        <v>-</v>
      </c>
    </row>
    <row r="126" spans="1:6">
      <c r="A126" s="34" t="s">
        <v>235</v>
      </c>
      <c r="B126" s="35" t="s">
        <v>236</v>
      </c>
      <c r="C126" s="36">
        <v>115</v>
      </c>
      <c r="D126" s="39"/>
      <c r="E126" s="39"/>
      <c r="F126" s="38" t="str">
        <f t="shared" si="1"/>
        <v>-</v>
      </c>
    </row>
    <row r="127" spans="1:6">
      <c r="A127" s="34" t="s">
        <v>237</v>
      </c>
      <c r="B127" s="35" t="s">
        <v>238</v>
      </c>
      <c r="C127" s="36">
        <v>116</v>
      </c>
      <c r="D127" s="39"/>
      <c r="E127" s="39"/>
      <c r="F127" s="38" t="str">
        <f t="shared" si="1"/>
        <v>-</v>
      </c>
    </row>
    <row r="128" spans="1:6">
      <c r="A128" s="34" t="s">
        <v>239</v>
      </c>
      <c r="B128" s="35" t="s">
        <v>240</v>
      </c>
      <c r="C128" s="36">
        <v>117</v>
      </c>
      <c r="D128" s="39"/>
      <c r="E128" s="39"/>
      <c r="F128" s="38" t="str">
        <f t="shared" si="1"/>
        <v>-</v>
      </c>
    </row>
    <row r="129" spans="1:6">
      <c r="A129" s="34" t="s">
        <v>241</v>
      </c>
      <c r="B129" s="35" t="s">
        <v>242</v>
      </c>
      <c r="C129" s="36">
        <v>118</v>
      </c>
      <c r="D129" s="39"/>
      <c r="E129" s="39"/>
      <c r="F129" s="38" t="str">
        <f t="shared" si="1"/>
        <v>-</v>
      </c>
    </row>
    <row r="130" spans="1:6">
      <c r="A130" s="34" t="s">
        <v>243</v>
      </c>
      <c r="B130" s="35" t="s">
        <v>244</v>
      </c>
      <c r="C130" s="36">
        <v>119</v>
      </c>
      <c r="D130" s="39"/>
      <c r="E130" s="39"/>
      <c r="F130" s="38" t="str">
        <f t="shared" si="1"/>
        <v>-</v>
      </c>
    </row>
    <row r="131" spans="1:6">
      <c r="A131" s="34"/>
      <c r="B131" s="35" t="s">
        <v>245</v>
      </c>
      <c r="C131" s="36">
        <v>120</v>
      </c>
      <c r="D131" s="37">
        <f>SUM(D132:D137)</f>
        <v>0</v>
      </c>
      <c r="E131" s="37">
        <f>SUM(E132:E137)</f>
        <v>0</v>
      </c>
      <c r="F131" s="38" t="str">
        <f t="shared" si="1"/>
        <v>-</v>
      </c>
    </row>
    <row r="132" spans="1:6">
      <c r="A132" s="34" t="s">
        <v>246</v>
      </c>
      <c r="B132" s="35" t="s">
        <v>234</v>
      </c>
      <c r="C132" s="36">
        <v>121</v>
      </c>
      <c r="D132" s="39"/>
      <c r="E132" s="39"/>
      <c r="F132" s="38" t="str">
        <f t="shared" si="1"/>
        <v>-</v>
      </c>
    </row>
    <row r="133" spans="1:6">
      <c r="A133" s="34" t="s">
        <v>247</v>
      </c>
      <c r="B133" s="35" t="s">
        <v>236</v>
      </c>
      <c r="C133" s="36">
        <v>122</v>
      </c>
      <c r="D133" s="39"/>
      <c r="E133" s="39"/>
      <c r="F133" s="38" t="str">
        <f t="shared" si="1"/>
        <v>-</v>
      </c>
    </row>
    <row r="134" spans="1:6">
      <c r="A134" s="34" t="s">
        <v>248</v>
      </c>
      <c r="B134" s="35" t="s">
        <v>238</v>
      </c>
      <c r="C134" s="36">
        <v>123</v>
      </c>
      <c r="D134" s="39"/>
      <c r="E134" s="39"/>
      <c r="F134" s="38" t="str">
        <f t="shared" si="1"/>
        <v>-</v>
      </c>
    </row>
    <row r="135" spans="1:6">
      <c r="A135" s="34" t="s">
        <v>249</v>
      </c>
      <c r="B135" s="35" t="s">
        <v>240</v>
      </c>
      <c r="C135" s="36">
        <v>124</v>
      </c>
      <c r="D135" s="39"/>
      <c r="E135" s="39"/>
      <c r="F135" s="38" t="str">
        <f t="shared" si="1"/>
        <v>-</v>
      </c>
    </row>
    <row r="136" spans="1:6">
      <c r="A136" s="34" t="s">
        <v>250</v>
      </c>
      <c r="B136" s="35" t="s">
        <v>242</v>
      </c>
      <c r="C136" s="36">
        <v>125</v>
      </c>
      <c r="D136" s="39"/>
      <c r="E136" s="39"/>
      <c r="F136" s="38" t="str">
        <f t="shared" si="1"/>
        <v>-</v>
      </c>
    </row>
    <row r="137" spans="1:6">
      <c r="A137" s="34" t="s">
        <v>251</v>
      </c>
      <c r="B137" s="35" t="s">
        <v>244</v>
      </c>
      <c r="C137" s="36">
        <v>126</v>
      </c>
      <c r="D137" s="39"/>
      <c r="E137" s="39"/>
      <c r="F137" s="38" t="str">
        <f t="shared" si="1"/>
        <v>-</v>
      </c>
    </row>
    <row r="138" spans="1:6">
      <c r="A138" s="34" t="s">
        <v>252</v>
      </c>
      <c r="B138" s="35" t="s">
        <v>253</v>
      </c>
      <c r="C138" s="36">
        <v>127</v>
      </c>
      <c r="D138" s="39"/>
      <c r="E138" s="39"/>
      <c r="F138" s="38" t="str">
        <f t="shared" si="1"/>
        <v>-</v>
      </c>
    </row>
    <row r="139" spans="1:6">
      <c r="A139" s="34" t="s">
        <v>254</v>
      </c>
      <c r="B139" s="35" t="s">
        <v>255</v>
      </c>
      <c r="C139" s="36">
        <v>128</v>
      </c>
      <c r="D139" s="37">
        <f>D140+D147-D150</f>
        <v>0</v>
      </c>
      <c r="E139" s="37">
        <f>E140+E147-E150</f>
        <v>0</v>
      </c>
      <c r="F139" s="38" t="str">
        <f t="shared" si="1"/>
        <v>-</v>
      </c>
    </row>
    <row r="140" spans="1:6">
      <c r="A140" s="34"/>
      <c r="B140" s="35" t="s">
        <v>256</v>
      </c>
      <c r="C140" s="36">
        <v>129</v>
      </c>
      <c r="D140" s="37">
        <f>SUM(D141:D146)</f>
        <v>0</v>
      </c>
      <c r="E140" s="37">
        <f>SUM(E141:E146)</f>
        <v>0</v>
      </c>
      <c r="F140" s="38" t="str">
        <f t="shared" ref="F140:F203" si="2">IF(D140&gt;0,IF(E140/D140&gt;=100,"&gt;&gt;100",E140/D140*100),"-")</f>
        <v>-</v>
      </c>
    </row>
    <row r="141" spans="1:6">
      <c r="A141" s="34" t="s">
        <v>257</v>
      </c>
      <c r="B141" s="35" t="s">
        <v>258</v>
      </c>
      <c r="C141" s="36">
        <v>130</v>
      </c>
      <c r="D141" s="39"/>
      <c r="E141" s="39"/>
      <c r="F141" s="38" t="str">
        <f t="shared" si="2"/>
        <v>-</v>
      </c>
    </row>
    <row r="142" spans="1:6">
      <c r="A142" s="34" t="s">
        <v>259</v>
      </c>
      <c r="B142" s="35" t="s">
        <v>260</v>
      </c>
      <c r="C142" s="36">
        <v>131</v>
      </c>
      <c r="D142" s="39"/>
      <c r="E142" s="39"/>
      <c r="F142" s="38" t="str">
        <f t="shared" si="2"/>
        <v>-</v>
      </c>
    </row>
    <row r="143" spans="1:6">
      <c r="A143" s="34" t="s">
        <v>261</v>
      </c>
      <c r="B143" s="43" t="s">
        <v>262</v>
      </c>
      <c r="C143" s="36">
        <v>132</v>
      </c>
      <c r="D143" s="39"/>
      <c r="E143" s="39"/>
      <c r="F143" s="38" t="str">
        <f t="shared" si="2"/>
        <v>-</v>
      </c>
    </row>
    <row r="144" spans="1:6">
      <c r="A144" s="34" t="s">
        <v>263</v>
      </c>
      <c r="B144" s="43" t="s">
        <v>264</v>
      </c>
      <c r="C144" s="36">
        <v>133</v>
      </c>
      <c r="D144" s="39"/>
      <c r="E144" s="39"/>
      <c r="F144" s="38" t="str">
        <f t="shared" si="2"/>
        <v>-</v>
      </c>
    </row>
    <row r="145" spans="1:6">
      <c r="A145" s="34" t="s">
        <v>265</v>
      </c>
      <c r="B145" s="44" t="s">
        <v>266</v>
      </c>
      <c r="C145" s="36">
        <v>134</v>
      </c>
      <c r="D145" s="39"/>
      <c r="E145" s="39"/>
      <c r="F145" s="38" t="str">
        <f t="shared" si="2"/>
        <v>-</v>
      </c>
    </row>
    <row r="146" spans="1:6">
      <c r="A146" s="34" t="s">
        <v>267</v>
      </c>
      <c r="B146" s="43" t="s">
        <v>268</v>
      </c>
      <c r="C146" s="36">
        <v>135</v>
      </c>
      <c r="D146" s="39"/>
      <c r="E146" s="39"/>
      <c r="F146" s="38" t="str">
        <f t="shared" si="2"/>
        <v>-</v>
      </c>
    </row>
    <row r="147" spans="1:6">
      <c r="A147" s="34"/>
      <c r="B147" s="35" t="s">
        <v>269</v>
      </c>
      <c r="C147" s="36">
        <v>136</v>
      </c>
      <c r="D147" s="37">
        <f>SUM(D148:D149)</f>
        <v>0</v>
      </c>
      <c r="E147" s="37">
        <f>SUM(E148:E149)</f>
        <v>0</v>
      </c>
      <c r="F147" s="38" t="str">
        <f t="shared" si="2"/>
        <v>-</v>
      </c>
    </row>
    <row r="148" spans="1:6">
      <c r="A148" s="34" t="s">
        <v>270</v>
      </c>
      <c r="B148" s="35" t="s">
        <v>271</v>
      </c>
      <c r="C148" s="36">
        <v>137</v>
      </c>
      <c r="D148" s="39"/>
      <c r="E148" s="39"/>
      <c r="F148" s="38" t="str">
        <f t="shared" si="2"/>
        <v>-</v>
      </c>
    </row>
    <row r="149" spans="1:6">
      <c r="A149" s="34" t="s">
        <v>272</v>
      </c>
      <c r="B149" s="35" t="s">
        <v>273</v>
      </c>
      <c r="C149" s="36">
        <v>138</v>
      </c>
      <c r="D149" s="39"/>
      <c r="E149" s="39"/>
      <c r="F149" s="38" t="str">
        <f t="shared" si="2"/>
        <v>-</v>
      </c>
    </row>
    <row r="150" spans="1:6">
      <c r="A150" s="34" t="s">
        <v>274</v>
      </c>
      <c r="B150" s="35" t="s">
        <v>275</v>
      </c>
      <c r="C150" s="36">
        <v>139</v>
      </c>
      <c r="D150" s="39"/>
      <c r="E150" s="39"/>
      <c r="F150" s="38" t="str">
        <f t="shared" si="2"/>
        <v>-</v>
      </c>
    </row>
    <row r="151" spans="1:6">
      <c r="A151" s="34" t="s">
        <v>276</v>
      </c>
      <c r="B151" s="35" t="s">
        <v>277</v>
      </c>
      <c r="C151" s="36">
        <v>140</v>
      </c>
      <c r="D151" s="37">
        <f>SUM(D152:D154)+SUM(D162:D166)-D167</f>
        <v>228753</v>
      </c>
      <c r="E151" s="37">
        <f>SUM(E152:E154)+SUM(E162:E166)-E167</f>
        <v>221278</v>
      </c>
      <c r="F151" s="38">
        <f t="shared" si="2"/>
        <v>96.732283292459556</v>
      </c>
    </row>
    <row r="152" spans="1:6">
      <c r="A152" s="41" t="s">
        <v>278</v>
      </c>
      <c r="B152" s="35" t="s">
        <v>279</v>
      </c>
      <c r="C152" s="36">
        <v>141</v>
      </c>
      <c r="D152" s="39"/>
      <c r="E152" s="39"/>
      <c r="F152" s="38" t="str">
        <f t="shared" si="2"/>
        <v>-</v>
      </c>
    </row>
    <row r="153" spans="1:6">
      <c r="A153" s="41" t="s">
        <v>280</v>
      </c>
      <c r="B153" s="43" t="s">
        <v>281</v>
      </c>
      <c r="C153" s="36">
        <v>142</v>
      </c>
      <c r="D153" s="39"/>
      <c r="E153" s="39"/>
      <c r="F153" s="38" t="str">
        <f t="shared" si="2"/>
        <v>-</v>
      </c>
    </row>
    <row r="154" spans="1:6" ht="24">
      <c r="A154" s="41" t="s">
        <v>282</v>
      </c>
      <c r="B154" s="43" t="s">
        <v>283</v>
      </c>
      <c r="C154" s="36">
        <v>143</v>
      </c>
      <c r="D154" s="37">
        <f>SUM(D155:D161)</f>
        <v>0</v>
      </c>
      <c r="E154" s="37">
        <f>SUM(E155:E161)</f>
        <v>0</v>
      </c>
      <c r="F154" s="38" t="str">
        <f t="shared" si="2"/>
        <v>-</v>
      </c>
    </row>
    <row r="155" spans="1:6">
      <c r="A155" s="41" t="s">
        <v>284</v>
      </c>
      <c r="B155" s="43" t="s">
        <v>285</v>
      </c>
      <c r="C155" s="36">
        <v>144</v>
      </c>
      <c r="D155" s="39"/>
      <c r="E155" s="39"/>
      <c r="F155" s="38" t="str">
        <f t="shared" si="2"/>
        <v>-</v>
      </c>
    </row>
    <row r="156" spans="1:6">
      <c r="A156" s="41" t="s">
        <v>286</v>
      </c>
      <c r="B156" s="43" t="s">
        <v>287</v>
      </c>
      <c r="C156" s="36">
        <v>145</v>
      </c>
      <c r="D156" s="39"/>
      <c r="E156" s="39"/>
      <c r="F156" s="38" t="str">
        <f t="shared" si="2"/>
        <v>-</v>
      </c>
    </row>
    <row r="157" spans="1:6">
      <c r="A157" s="41" t="s">
        <v>288</v>
      </c>
      <c r="B157" s="43" t="s">
        <v>289</v>
      </c>
      <c r="C157" s="36">
        <v>146</v>
      </c>
      <c r="D157" s="39"/>
      <c r="E157" s="39"/>
      <c r="F157" s="38" t="str">
        <f t="shared" si="2"/>
        <v>-</v>
      </c>
    </row>
    <row r="158" spans="1:6">
      <c r="A158" s="41" t="s">
        <v>290</v>
      </c>
      <c r="B158" s="43" t="s">
        <v>291</v>
      </c>
      <c r="C158" s="36">
        <v>147</v>
      </c>
      <c r="D158" s="39"/>
      <c r="E158" s="39"/>
      <c r="F158" s="38" t="str">
        <f t="shared" si="2"/>
        <v>-</v>
      </c>
    </row>
    <row r="159" spans="1:6">
      <c r="A159" s="41" t="s">
        <v>292</v>
      </c>
      <c r="B159" s="43" t="s">
        <v>293</v>
      </c>
      <c r="C159" s="36">
        <v>148</v>
      </c>
      <c r="D159" s="39"/>
      <c r="E159" s="39"/>
      <c r="F159" s="38" t="str">
        <f t="shared" si="2"/>
        <v>-</v>
      </c>
    </row>
    <row r="160" spans="1:6">
      <c r="A160" s="41" t="s">
        <v>294</v>
      </c>
      <c r="B160" s="43" t="s">
        <v>295</v>
      </c>
      <c r="C160" s="36">
        <v>149</v>
      </c>
      <c r="D160" s="39"/>
      <c r="E160" s="39"/>
      <c r="F160" s="38" t="str">
        <f t="shared" si="2"/>
        <v>-</v>
      </c>
    </row>
    <row r="161" spans="1:6">
      <c r="A161" s="41" t="s">
        <v>296</v>
      </c>
      <c r="B161" s="43" t="s">
        <v>297</v>
      </c>
      <c r="C161" s="36">
        <v>150</v>
      </c>
      <c r="D161" s="39"/>
      <c r="E161" s="39"/>
      <c r="F161" s="38" t="str">
        <f t="shared" si="2"/>
        <v>-</v>
      </c>
    </row>
    <row r="162" spans="1:6">
      <c r="A162" s="41" t="s">
        <v>298</v>
      </c>
      <c r="B162" s="43" t="s">
        <v>299</v>
      </c>
      <c r="C162" s="36">
        <v>151</v>
      </c>
      <c r="D162" s="39"/>
      <c r="E162" s="39"/>
      <c r="F162" s="38" t="str">
        <f t="shared" si="2"/>
        <v>-</v>
      </c>
    </row>
    <row r="163" spans="1:6">
      <c r="A163" s="41" t="s">
        <v>300</v>
      </c>
      <c r="B163" s="44" t="s">
        <v>301</v>
      </c>
      <c r="C163" s="36">
        <v>152</v>
      </c>
      <c r="D163" s="39">
        <v>228753</v>
      </c>
      <c r="E163" s="39">
        <v>221278</v>
      </c>
      <c r="F163" s="38">
        <f t="shared" si="2"/>
        <v>96.732283292459556</v>
      </c>
    </row>
    <row r="164" spans="1:6">
      <c r="A164" s="41" t="s">
        <v>302</v>
      </c>
      <c r="B164" s="43" t="s">
        <v>303</v>
      </c>
      <c r="C164" s="36">
        <v>153</v>
      </c>
      <c r="D164" s="39"/>
      <c r="E164" s="39"/>
      <c r="F164" s="38" t="str">
        <f t="shared" si="2"/>
        <v>-</v>
      </c>
    </row>
    <row r="165" spans="1:6">
      <c r="A165" s="34" t="s">
        <v>304</v>
      </c>
      <c r="B165" s="43" t="s">
        <v>305</v>
      </c>
      <c r="C165" s="36">
        <v>154</v>
      </c>
      <c r="D165" s="39"/>
      <c r="E165" s="39"/>
      <c r="F165" s="38" t="str">
        <f t="shared" si="2"/>
        <v>-</v>
      </c>
    </row>
    <row r="166" spans="1:6">
      <c r="A166" s="34" t="s">
        <v>306</v>
      </c>
      <c r="B166" s="43" t="s">
        <v>307</v>
      </c>
      <c r="C166" s="36">
        <v>155</v>
      </c>
      <c r="D166" s="39"/>
      <c r="E166" s="39"/>
      <c r="F166" s="38" t="str">
        <f t="shared" si="2"/>
        <v>-</v>
      </c>
    </row>
    <row r="167" spans="1:6">
      <c r="A167" s="34" t="s">
        <v>308</v>
      </c>
      <c r="B167" s="43" t="s">
        <v>309</v>
      </c>
      <c r="C167" s="36">
        <v>156</v>
      </c>
      <c r="D167" s="39"/>
      <c r="E167" s="39"/>
      <c r="F167" s="38" t="str">
        <f t="shared" si="2"/>
        <v>-</v>
      </c>
    </row>
    <row r="168" spans="1:6">
      <c r="A168" s="34" t="s">
        <v>310</v>
      </c>
      <c r="B168" s="43" t="s">
        <v>311</v>
      </c>
      <c r="C168" s="36">
        <v>157</v>
      </c>
      <c r="D168" s="39"/>
      <c r="E168" s="39"/>
      <c r="F168" s="38" t="str">
        <f t="shared" si="2"/>
        <v>-</v>
      </c>
    </row>
    <row r="169" spans="1:6">
      <c r="A169" s="34" t="s">
        <v>312</v>
      </c>
      <c r="B169" s="35" t="s">
        <v>313</v>
      </c>
      <c r="C169" s="36">
        <v>158</v>
      </c>
      <c r="D169" s="37">
        <f>SUM(D170:D172)</f>
        <v>388991</v>
      </c>
      <c r="E169" s="37">
        <f>SUM(E170:E172)</f>
        <v>408799</v>
      </c>
      <c r="F169" s="38">
        <f t="shared" si="2"/>
        <v>105.09214866153715</v>
      </c>
    </row>
    <row r="170" spans="1:6">
      <c r="A170" s="41" t="s">
        <v>314</v>
      </c>
      <c r="B170" s="35" t="s">
        <v>315</v>
      </c>
      <c r="C170" s="36">
        <v>159</v>
      </c>
      <c r="D170" s="39">
        <v>388991</v>
      </c>
      <c r="E170" s="39">
        <v>408799</v>
      </c>
      <c r="F170" s="38">
        <f t="shared" si="2"/>
        <v>105.09214866153715</v>
      </c>
    </row>
    <row r="171" spans="1:6">
      <c r="A171" s="41" t="s">
        <v>316</v>
      </c>
      <c r="B171" s="35" t="s">
        <v>317</v>
      </c>
      <c r="C171" s="36">
        <v>160</v>
      </c>
      <c r="D171" s="39"/>
      <c r="E171" s="39"/>
      <c r="F171" s="38" t="str">
        <f t="shared" si="2"/>
        <v>-</v>
      </c>
    </row>
    <row r="172" spans="1:6">
      <c r="A172" s="41" t="s">
        <v>318</v>
      </c>
      <c r="B172" s="35" t="s">
        <v>319</v>
      </c>
      <c r="C172" s="36">
        <v>161</v>
      </c>
      <c r="D172" s="39"/>
      <c r="E172" s="39"/>
      <c r="F172" s="38" t="str">
        <f t="shared" si="2"/>
        <v>-</v>
      </c>
    </row>
    <row r="173" spans="1:6">
      <c r="A173" s="41"/>
      <c r="B173" s="35" t="s">
        <v>320</v>
      </c>
      <c r="C173" s="36">
        <v>162</v>
      </c>
      <c r="D173" s="37">
        <f>D174+D235</f>
        <v>6390079</v>
      </c>
      <c r="E173" s="37">
        <f>E174+E235</f>
        <v>6100198</v>
      </c>
      <c r="F173" s="38">
        <f t="shared" si="2"/>
        <v>95.463577210860777</v>
      </c>
    </row>
    <row r="174" spans="1:6">
      <c r="A174" s="41" t="s">
        <v>321</v>
      </c>
      <c r="B174" s="35" t="s">
        <v>322</v>
      </c>
      <c r="C174" s="36">
        <v>163</v>
      </c>
      <c r="D174" s="37">
        <f>D175+D187+D188+D204+D232</f>
        <v>1013624</v>
      </c>
      <c r="E174" s="37">
        <f>E175+E187+E188+E204+E232</f>
        <v>924741</v>
      </c>
      <c r="F174" s="38">
        <f t="shared" si="2"/>
        <v>91.231166586426525</v>
      </c>
    </row>
    <row r="175" spans="1:6">
      <c r="A175" s="41" t="s">
        <v>323</v>
      </c>
      <c r="B175" s="35" t="s">
        <v>324</v>
      </c>
      <c r="C175" s="36">
        <v>164</v>
      </c>
      <c r="D175" s="37">
        <f>SUM(D176:D178)+SUM(D182:D186)</f>
        <v>1013624</v>
      </c>
      <c r="E175" s="37">
        <f>SUM(E176:E178)+SUM(E182:E186)</f>
        <v>924741</v>
      </c>
      <c r="F175" s="38">
        <f t="shared" si="2"/>
        <v>91.231166586426525</v>
      </c>
    </row>
    <row r="176" spans="1:6">
      <c r="A176" s="41" t="s">
        <v>325</v>
      </c>
      <c r="B176" s="35" t="s">
        <v>326</v>
      </c>
      <c r="C176" s="36">
        <v>165</v>
      </c>
      <c r="D176" s="39">
        <v>378938</v>
      </c>
      <c r="E176" s="39">
        <v>403648</v>
      </c>
      <c r="F176" s="38">
        <f t="shared" si="2"/>
        <v>106.52085565448701</v>
      </c>
    </row>
    <row r="177" spans="1:6">
      <c r="A177" s="41" t="s">
        <v>327</v>
      </c>
      <c r="B177" s="35" t="s">
        <v>328</v>
      </c>
      <c r="C177" s="36">
        <v>166</v>
      </c>
      <c r="D177" s="39">
        <v>15118</v>
      </c>
      <c r="E177" s="39">
        <v>16361</v>
      </c>
      <c r="F177" s="38">
        <f t="shared" si="2"/>
        <v>108.22198703532213</v>
      </c>
    </row>
    <row r="178" spans="1:6">
      <c r="A178" s="41" t="s">
        <v>329</v>
      </c>
      <c r="B178" s="43" t="s">
        <v>330</v>
      </c>
      <c r="C178" s="36">
        <v>167</v>
      </c>
      <c r="D178" s="37">
        <f>SUM(D179:D181)</f>
        <v>0</v>
      </c>
      <c r="E178" s="37">
        <f>SUM(E179:E181)</f>
        <v>0</v>
      </c>
      <c r="F178" s="38" t="str">
        <f t="shared" si="2"/>
        <v>-</v>
      </c>
    </row>
    <row r="179" spans="1:6">
      <c r="A179" s="41" t="s">
        <v>331</v>
      </c>
      <c r="B179" s="35" t="s">
        <v>332</v>
      </c>
      <c r="C179" s="36">
        <v>168</v>
      </c>
      <c r="D179" s="39"/>
      <c r="E179" s="39"/>
      <c r="F179" s="38" t="str">
        <f t="shared" si="2"/>
        <v>-</v>
      </c>
    </row>
    <row r="180" spans="1:6">
      <c r="A180" s="41" t="s">
        <v>333</v>
      </c>
      <c r="B180" s="35" t="s">
        <v>334</v>
      </c>
      <c r="C180" s="36">
        <v>169</v>
      </c>
      <c r="D180" s="39"/>
      <c r="E180" s="39"/>
      <c r="F180" s="38" t="str">
        <f t="shared" si="2"/>
        <v>-</v>
      </c>
    </row>
    <row r="181" spans="1:6">
      <c r="A181" s="41" t="s">
        <v>335</v>
      </c>
      <c r="B181" s="35" t="s">
        <v>336</v>
      </c>
      <c r="C181" s="36">
        <v>170</v>
      </c>
      <c r="D181" s="39"/>
      <c r="E181" s="39"/>
      <c r="F181" s="38" t="str">
        <f t="shared" si="2"/>
        <v>-</v>
      </c>
    </row>
    <row r="182" spans="1:6">
      <c r="A182" s="41" t="s">
        <v>337</v>
      </c>
      <c r="B182" s="43" t="s">
        <v>338</v>
      </c>
      <c r="C182" s="36">
        <v>171</v>
      </c>
      <c r="D182" s="39"/>
      <c r="E182" s="39"/>
      <c r="F182" s="38" t="str">
        <f t="shared" si="2"/>
        <v>-</v>
      </c>
    </row>
    <row r="183" spans="1:6">
      <c r="A183" s="41" t="s">
        <v>339</v>
      </c>
      <c r="B183" s="43" t="s">
        <v>340</v>
      </c>
      <c r="C183" s="36">
        <v>172</v>
      </c>
      <c r="D183" s="39"/>
      <c r="E183" s="39"/>
      <c r="F183" s="38" t="str">
        <f t="shared" si="2"/>
        <v>-</v>
      </c>
    </row>
    <row r="184" spans="1:6">
      <c r="A184" s="41" t="s">
        <v>341</v>
      </c>
      <c r="B184" s="43" t="s">
        <v>342</v>
      </c>
      <c r="C184" s="36">
        <v>173</v>
      </c>
      <c r="D184" s="39"/>
      <c r="E184" s="39"/>
      <c r="F184" s="38" t="str">
        <f t="shared" si="2"/>
        <v>-</v>
      </c>
    </row>
    <row r="185" spans="1:6">
      <c r="A185" s="41" t="s">
        <v>343</v>
      </c>
      <c r="B185" s="43" t="s">
        <v>344</v>
      </c>
      <c r="C185" s="36">
        <v>174</v>
      </c>
      <c r="D185" s="39"/>
      <c r="E185" s="39"/>
      <c r="F185" s="38" t="str">
        <f t="shared" si="2"/>
        <v>-</v>
      </c>
    </row>
    <row r="186" spans="1:6">
      <c r="A186" s="41" t="s">
        <v>345</v>
      </c>
      <c r="B186" s="43" t="s">
        <v>346</v>
      </c>
      <c r="C186" s="36">
        <v>175</v>
      </c>
      <c r="D186" s="39">
        <v>619568</v>
      </c>
      <c r="E186" s="39">
        <v>504732</v>
      </c>
      <c r="F186" s="38">
        <f t="shared" si="2"/>
        <v>81.465149910905666</v>
      </c>
    </row>
    <row r="187" spans="1:6">
      <c r="A187" s="41" t="s">
        <v>347</v>
      </c>
      <c r="B187" s="35" t="s">
        <v>348</v>
      </c>
      <c r="C187" s="36">
        <v>176</v>
      </c>
      <c r="D187" s="39"/>
      <c r="E187" s="39"/>
      <c r="F187" s="38" t="str">
        <f t="shared" si="2"/>
        <v>-</v>
      </c>
    </row>
    <row r="188" spans="1:6">
      <c r="A188" s="34" t="s">
        <v>349</v>
      </c>
      <c r="B188" s="35" t="s">
        <v>350</v>
      </c>
      <c r="C188" s="36">
        <v>177</v>
      </c>
      <c r="D188" s="37">
        <f>D189+D196-D203</f>
        <v>0</v>
      </c>
      <c r="E188" s="37">
        <f>E189+E196-E203</f>
        <v>0</v>
      </c>
      <c r="F188" s="38" t="str">
        <f t="shared" si="2"/>
        <v>-</v>
      </c>
    </row>
    <row r="189" spans="1:6">
      <c r="A189" s="34"/>
      <c r="B189" s="35" t="s">
        <v>351</v>
      </c>
      <c r="C189" s="36">
        <v>178</v>
      </c>
      <c r="D189" s="37">
        <f>SUM(D190:D195)</f>
        <v>0</v>
      </c>
      <c r="E189" s="37">
        <f>SUM(E190:E195)</f>
        <v>0</v>
      </c>
      <c r="F189" s="38" t="str">
        <f t="shared" si="2"/>
        <v>-</v>
      </c>
    </row>
    <row r="190" spans="1:6">
      <c r="A190" s="34" t="s">
        <v>352</v>
      </c>
      <c r="B190" s="35" t="s">
        <v>353</v>
      </c>
      <c r="C190" s="36">
        <v>179</v>
      </c>
      <c r="D190" s="39"/>
      <c r="E190" s="39"/>
      <c r="F190" s="38" t="str">
        <f t="shared" si="2"/>
        <v>-</v>
      </c>
    </row>
    <row r="191" spans="1:6">
      <c r="A191" s="34" t="s">
        <v>354</v>
      </c>
      <c r="B191" s="35" t="s">
        <v>355</v>
      </c>
      <c r="C191" s="36">
        <v>180</v>
      </c>
      <c r="D191" s="39"/>
      <c r="E191" s="39"/>
      <c r="F191" s="38" t="str">
        <f t="shared" si="2"/>
        <v>-</v>
      </c>
    </row>
    <row r="192" spans="1:6">
      <c r="A192" s="34" t="s">
        <v>356</v>
      </c>
      <c r="B192" s="35" t="s">
        <v>357</v>
      </c>
      <c r="C192" s="36">
        <v>181</v>
      </c>
      <c r="D192" s="39"/>
      <c r="E192" s="39"/>
      <c r="F192" s="38" t="str">
        <f t="shared" si="2"/>
        <v>-</v>
      </c>
    </row>
    <row r="193" spans="1:6">
      <c r="A193" s="34" t="s">
        <v>358</v>
      </c>
      <c r="B193" s="35" t="s">
        <v>359</v>
      </c>
      <c r="C193" s="36">
        <v>182</v>
      </c>
      <c r="D193" s="39"/>
      <c r="E193" s="39"/>
      <c r="F193" s="38" t="str">
        <f t="shared" si="2"/>
        <v>-</v>
      </c>
    </row>
    <row r="194" spans="1:6">
      <c r="A194" s="34" t="s">
        <v>360</v>
      </c>
      <c r="B194" s="35" t="s">
        <v>361</v>
      </c>
      <c r="C194" s="36">
        <v>183</v>
      </c>
      <c r="D194" s="39"/>
      <c r="E194" s="39"/>
      <c r="F194" s="38" t="str">
        <f t="shared" si="2"/>
        <v>-</v>
      </c>
    </row>
    <row r="195" spans="1:6">
      <c r="A195" s="34" t="s">
        <v>362</v>
      </c>
      <c r="B195" s="35" t="s">
        <v>363</v>
      </c>
      <c r="C195" s="36">
        <v>184</v>
      </c>
      <c r="D195" s="39"/>
      <c r="E195" s="39"/>
      <c r="F195" s="38" t="str">
        <f t="shared" si="2"/>
        <v>-</v>
      </c>
    </row>
    <row r="196" spans="1:6">
      <c r="A196" s="34"/>
      <c r="B196" s="35" t="s">
        <v>364</v>
      </c>
      <c r="C196" s="36">
        <v>185</v>
      </c>
      <c r="D196" s="37">
        <f>SUM(D197:D202)</f>
        <v>0</v>
      </c>
      <c r="E196" s="37">
        <f>SUM(E197:E202)</f>
        <v>0</v>
      </c>
      <c r="F196" s="38" t="str">
        <f t="shared" si="2"/>
        <v>-</v>
      </c>
    </row>
    <row r="197" spans="1:6">
      <c r="A197" s="34" t="s">
        <v>365</v>
      </c>
      <c r="B197" s="35" t="s">
        <v>353</v>
      </c>
      <c r="C197" s="36">
        <v>186</v>
      </c>
      <c r="D197" s="39"/>
      <c r="E197" s="39"/>
      <c r="F197" s="38" t="str">
        <f t="shared" si="2"/>
        <v>-</v>
      </c>
    </row>
    <row r="198" spans="1:6">
      <c r="A198" s="34" t="s">
        <v>366</v>
      </c>
      <c r="B198" s="43" t="s">
        <v>355</v>
      </c>
      <c r="C198" s="36">
        <v>187</v>
      </c>
      <c r="D198" s="39"/>
      <c r="E198" s="39"/>
      <c r="F198" s="38" t="str">
        <f t="shared" si="2"/>
        <v>-</v>
      </c>
    </row>
    <row r="199" spans="1:6">
      <c r="A199" s="34" t="s">
        <v>367</v>
      </c>
      <c r="B199" s="43" t="s">
        <v>357</v>
      </c>
      <c r="C199" s="36">
        <v>188</v>
      </c>
      <c r="D199" s="39"/>
      <c r="E199" s="39"/>
      <c r="F199" s="38" t="str">
        <f t="shared" si="2"/>
        <v>-</v>
      </c>
    </row>
    <row r="200" spans="1:6">
      <c r="A200" s="34" t="s">
        <v>368</v>
      </c>
      <c r="B200" s="43" t="s">
        <v>359</v>
      </c>
      <c r="C200" s="36">
        <v>189</v>
      </c>
      <c r="D200" s="39"/>
      <c r="E200" s="39"/>
      <c r="F200" s="38" t="str">
        <f t="shared" si="2"/>
        <v>-</v>
      </c>
    </row>
    <row r="201" spans="1:6">
      <c r="A201" s="34" t="s">
        <v>369</v>
      </c>
      <c r="B201" s="43" t="s">
        <v>361</v>
      </c>
      <c r="C201" s="36">
        <v>190</v>
      </c>
      <c r="D201" s="39"/>
      <c r="E201" s="39"/>
      <c r="F201" s="38" t="str">
        <f t="shared" si="2"/>
        <v>-</v>
      </c>
    </row>
    <row r="202" spans="1:6">
      <c r="A202" s="34" t="s">
        <v>370</v>
      </c>
      <c r="B202" s="43" t="s">
        <v>363</v>
      </c>
      <c r="C202" s="36">
        <v>191</v>
      </c>
      <c r="D202" s="39"/>
      <c r="E202" s="39"/>
      <c r="F202" s="38" t="str">
        <f t="shared" si="2"/>
        <v>-</v>
      </c>
    </row>
    <row r="203" spans="1:6">
      <c r="A203" s="34" t="s">
        <v>371</v>
      </c>
      <c r="B203" s="35" t="s">
        <v>372</v>
      </c>
      <c r="C203" s="36">
        <v>192</v>
      </c>
      <c r="D203" s="39"/>
      <c r="E203" s="39"/>
      <c r="F203" s="38" t="str">
        <f t="shared" si="2"/>
        <v>-</v>
      </c>
    </row>
    <row r="204" spans="1:6">
      <c r="A204" s="34" t="s">
        <v>373</v>
      </c>
      <c r="B204" s="35" t="s">
        <v>374</v>
      </c>
      <c r="C204" s="36">
        <v>193</v>
      </c>
      <c r="D204" s="37">
        <f>D205+D222</f>
        <v>0</v>
      </c>
      <c r="E204" s="37">
        <f>E205+E222</f>
        <v>0</v>
      </c>
      <c r="F204" s="38" t="str">
        <f t="shared" ref="F204:F257" si="3">IF(D204&gt;0,IF(E204/D204&gt;=100,"&gt;&gt;100",E204/D204*100),"-")</f>
        <v>-</v>
      </c>
    </row>
    <row r="205" spans="1:6">
      <c r="A205" s="34"/>
      <c r="B205" s="35" t="s">
        <v>375</v>
      </c>
      <c r="C205" s="36">
        <v>194</v>
      </c>
      <c r="D205" s="37">
        <f>SUM(D206:D221)</f>
        <v>0</v>
      </c>
      <c r="E205" s="37">
        <f>SUM(E206:E221)</f>
        <v>0</v>
      </c>
      <c r="F205" s="38" t="str">
        <f t="shared" si="3"/>
        <v>-</v>
      </c>
    </row>
    <row r="206" spans="1:6">
      <c r="A206" s="34" t="s">
        <v>376</v>
      </c>
      <c r="B206" s="35" t="s">
        <v>377</v>
      </c>
      <c r="C206" s="36">
        <v>195</v>
      </c>
      <c r="D206" s="39"/>
      <c r="E206" s="39"/>
      <c r="F206" s="38" t="str">
        <f t="shared" si="3"/>
        <v>-</v>
      </c>
    </row>
    <row r="207" spans="1:6">
      <c r="A207" s="34" t="s">
        <v>378</v>
      </c>
      <c r="B207" s="43" t="s">
        <v>379</v>
      </c>
      <c r="C207" s="36">
        <v>196</v>
      </c>
      <c r="D207" s="39"/>
      <c r="E207" s="39"/>
      <c r="F207" s="38" t="str">
        <f t="shared" si="3"/>
        <v>-</v>
      </c>
    </row>
    <row r="208" spans="1:6">
      <c r="A208" s="34" t="s">
        <v>380</v>
      </c>
      <c r="B208" s="43" t="s">
        <v>381</v>
      </c>
      <c r="C208" s="36">
        <v>197</v>
      </c>
      <c r="D208" s="39"/>
      <c r="E208" s="39"/>
      <c r="F208" s="38" t="str">
        <f t="shared" si="3"/>
        <v>-</v>
      </c>
    </row>
    <row r="209" spans="1:6">
      <c r="A209" s="34" t="s">
        <v>382</v>
      </c>
      <c r="B209" s="43" t="s">
        <v>383</v>
      </c>
      <c r="C209" s="36">
        <v>198</v>
      </c>
      <c r="D209" s="39"/>
      <c r="E209" s="39"/>
      <c r="F209" s="38" t="str">
        <f t="shared" si="3"/>
        <v>-</v>
      </c>
    </row>
    <row r="210" spans="1:6">
      <c r="A210" s="34" t="s">
        <v>384</v>
      </c>
      <c r="B210" s="43" t="s">
        <v>385</v>
      </c>
      <c r="C210" s="36">
        <v>199</v>
      </c>
      <c r="D210" s="39"/>
      <c r="E210" s="39"/>
      <c r="F210" s="38" t="str">
        <f t="shared" si="3"/>
        <v>-</v>
      </c>
    </row>
    <row r="211" spans="1:6">
      <c r="A211" s="34" t="s">
        <v>386</v>
      </c>
      <c r="B211" s="43" t="s">
        <v>387</v>
      </c>
      <c r="C211" s="36">
        <v>200</v>
      </c>
      <c r="D211" s="39"/>
      <c r="E211" s="39"/>
      <c r="F211" s="38" t="str">
        <f t="shared" si="3"/>
        <v>-</v>
      </c>
    </row>
    <row r="212" spans="1:6">
      <c r="A212" s="34" t="s">
        <v>388</v>
      </c>
      <c r="B212" s="43" t="s">
        <v>389</v>
      </c>
      <c r="C212" s="36">
        <v>201</v>
      </c>
      <c r="D212" s="39"/>
      <c r="E212" s="39"/>
      <c r="F212" s="38" t="str">
        <f t="shared" si="3"/>
        <v>-</v>
      </c>
    </row>
    <row r="213" spans="1:6">
      <c r="A213" s="34" t="s">
        <v>390</v>
      </c>
      <c r="B213" s="43" t="s">
        <v>391</v>
      </c>
      <c r="C213" s="36">
        <v>202</v>
      </c>
      <c r="D213" s="39"/>
      <c r="E213" s="39"/>
      <c r="F213" s="38" t="str">
        <f t="shared" si="3"/>
        <v>-</v>
      </c>
    </row>
    <row r="214" spans="1:6">
      <c r="A214" s="34" t="s">
        <v>392</v>
      </c>
      <c r="B214" s="43" t="s">
        <v>393</v>
      </c>
      <c r="C214" s="36">
        <v>203</v>
      </c>
      <c r="D214" s="39"/>
      <c r="E214" s="39"/>
      <c r="F214" s="38" t="str">
        <f t="shared" si="3"/>
        <v>-</v>
      </c>
    </row>
    <row r="215" spans="1:6">
      <c r="A215" s="34" t="s">
        <v>394</v>
      </c>
      <c r="B215" s="43" t="s">
        <v>395</v>
      </c>
      <c r="C215" s="36">
        <v>204</v>
      </c>
      <c r="D215" s="39"/>
      <c r="E215" s="39"/>
      <c r="F215" s="38" t="str">
        <f t="shared" si="3"/>
        <v>-</v>
      </c>
    </row>
    <row r="216" spans="1:6">
      <c r="A216" s="34" t="s">
        <v>396</v>
      </c>
      <c r="B216" s="43" t="s">
        <v>397</v>
      </c>
      <c r="C216" s="36">
        <v>205</v>
      </c>
      <c r="D216" s="39"/>
      <c r="E216" s="39"/>
      <c r="F216" s="38" t="str">
        <f t="shared" si="3"/>
        <v>-</v>
      </c>
    </row>
    <row r="217" spans="1:6">
      <c r="A217" s="34" t="s">
        <v>398</v>
      </c>
      <c r="B217" s="43" t="s">
        <v>399</v>
      </c>
      <c r="C217" s="36">
        <v>206</v>
      </c>
      <c r="D217" s="39"/>
      <c r="E217" s="39"/>
      <c r="F217" s="38" t="str">
        <f t="shared" si="3"/>
        <v>-</v>
      </c>
    </row>
    <row r="218" spans="1:6">
      <c r="A218" s="34" t="s">
        <v>400</v>
      </c>
      <c r="B218" s="43" t="s">
        <v>401</v>
      </c>
      <c r="C218" s="36">
        <v>207</v>
      </c>
      <c r="D218" s="39"/>
      <c r="E218" s="39"/>
      <c r="F218" s="38" t="str">
        <f t="shared" si="3"/>
        <v>-</v>
      </c>
    </row>
    <row r="219" spans="1:6">
      <c r="A219" s="34" t="s">
        <v>402</v>
      </c>
      <c r="B219" s="43" t="s">
        <v>403</v>
      </c>
      <c r="C219" s="36">
        <v>208</v>
      </c>
      <c r="D219" s="39"/>
      <c r="E219" s="39"/>
      <c r="F219" s="38" t="str">
        <f t="shared" si="3"/>
        <v>-</v>
      </c>
    </row>
    <row r="220" spans="1:6">
      <c r="A220" s="34" t="s">
        <v>404</v>
      </c>
      <c r="B220" s="43" t="s">
        <v>405</v>
      </c>
      <c r="C220" s="36">
        <v>209</v>
      </c>
      <c r="D220" s="39"/>
      <c r="E220" s="39"/>
      <c r="F220" s="38" t="str">
        <f t="shared" si="3"/>
        <v>-</v>
      </c>
    </row>
    <row r="221" spans="1:6">
      <c r="A221" s="34" t="s">
        <v>406</v>
      </c>
      <c r="B221" s="44" t="s">
        <v>407</v>
      </c>
      <c r="C221" s="36">
        <v>210</v>
      </c>
      <c r="D221" s="39"/>
      <c r="E221" s="39"/>
      <c r="F221" s="38" t="str">
        <f t="shared" si="3"/>
        <v>-</v>
      </c>
    </row>
    <row r="222" spans="1:6">
      <c r="A222" s="34"/>
      <c r="B222" s="35" t="s">
        <v>408</v>
      </c>
      <c r="C222" s="36">
        <v>211</v>
      </c>
      <c r="D222" s="37">
        <f>SUM(D223:D231)</f>
        <v>0</v>
      </c>
      <c r="E222" s="37">
        <f>SUM(E223:E231)</f>
        <v>0</v>
      </c>
      <c r="F222" s="38" t="str">
        <f t="shared" si="3"/>
        <v>-</v>
      </c>
    </row>
    <row r="223" spans="1:6">
      <c r="A223" s="34" t="s">
        <v>409</v>
      </c>
      <c r="B223" s="43" t="s">
        <v>410</v>
      </c>
      <c r="C223" s="36">
        <v>212</v>
      </c>
      <c r="D223" s="39"/>
      <c r="E223" s="39"/>
      <c r="F223" s="38" t="str">
        <f t="shared" si="3"/>
        <v>-</v>
      </c>
    </row>
    <row r="224" spans="1:6">
      <c r="A224" s="34" t="s">
        <v>411</v>
      </c>
      <c r="B224" s="43" t="s">
        <v>412</v>
      </c>
      <c r="C224" s="36">
        <v>213</v>
      </c>
      <c r="D224" s="39"/>
      <c r="E224" s="39"/>
      <c r="F224" s="38" t="str">
        <f t="shared" si="3"/>
        <v>-</v>
      </c>
    </row>
    <row r="225" spans="1:6">
      <c r="A225" s="34">
        <v>2615</v>
      </c>
      <c r="B225" s="43" t="s">
        <v>413</v>
      </c>
      <c r="C225" s="36">
        <v>214</v>
      </c>
      <c r="D225" s="39"/>
      <c r="E225" s="39"/>
      <c r="F225" s="38" t="str">
        <f t="shared" si="3"/>
        <v>-</v>
      </c>
    </row>
    <row r="226" spans="1:6">
      <c r="A226" s="34">
        <v>2616</v>
      </c>
      <c r="B226" s="43" t="s">
        <v>414</v>
      </c>
      <c r="C226" s="36">
        <v>215</v>
      </c>
      <c r="D226" s="39"/>
      <c r="E226" s="39"/>
      <c r="F226" s="38" t="str">
        <f t="shared" si="3"/>
        <v>-</v>
      </c>
    </row>
    <row r="227" spans="1:6">
      <c r="A227" s="34">
        <v>2646</v>
      </c>
      <c r="B227" s="43" t="s">
        <v>415</v>
      </c>
      <c r="C227" s="36">
        <v>216</v>
      </c>
      <c r="D227" s="39"/>
      <c r="E227" s="39"/>
      <c r="F227" s="38" t="str">
        <f t="shared" si="3"/>
        <v>-</v>
      </c>
    </row>
    <row r="228" spans="1:6">
      <c r="A228" s="34">
        <v>2647</v>
      </c>
      <c r="B228" s="43" t="s">
        <v>416</v>
      </c>
      <c r="C228" s="36">
        <v>217</v>
      </c>
      <c r="D228" s="39"/>
      <c r="E228" s="39"/>
      <c r="F228" s="38" t="str">
        <f t="shared" si="3"/>
        <v>-</v>
      </c>
    </row>
    <row r="229" spans="1:6">
      <c r="A229" s="34">
        <v>2648</v>
      </c>
      <c r="B229" s="43" t="s">
        <v>417</v>
      </c>
      <c r="C229" s="36">
        <v>218</v>
      </c>
      <c r="D229" s="39"/>
      <c r="E229" s="39"/>
      <c r="F229" s="38" t="str">
        <f t="shared" si="3"/>
        <v>-</v>
      </c>
    </row>
    <row r="230" spans="1:6">
      <c r="A230" s="34">
        <v>2655</v>
      </c>
      <c r="B230" s="43" t="s">
        <v>418</v>
      </c>
      <c r="C230" s="36">
        <v>219</v>
      </c>
      <c r="D230" s="39"/>
      <c r="E230" s="39"/>
      <c r="F230" s="38" t="str">
        <f t="shared" si="3"/>
        <v>-</v>
      </c>
    </row>
    <row r="231" spans="1:6">
      <c r="A231" s="34">
        <v>2656</v>
      </c>
      <c r="B231" s="43" t="s">
        <v>419</v>
      </c>
      <c r="C231" s="36">
        <v>220</v>
      </c>
      <c r="D231" s="39"/>
      <c r="E231" s="39"/>
      <c r="F231" s="38" t="str">
        <f t="shared" si="3"/>
        <v>-</v>
      </c>
    </row>
    <row r="232" spans="1:6">
      <c r="A232" s="34" t="s">
        <v>420</v>
      </c>
      <c r="B232" s="35" t="s">
        <v>421</v>
      </c>
      <c r="C232" s="36">
        <v>221</v>
      </c>
      <c r="D232" s="37">
        <f>SUM(D233:D234)</f>
        <v>0</v>
      </c>
      <c r="E232" s="37">
        <f>SUM(E233:E234)</f>
        <v>0</v>
      </c>
      <c r="F232" s="38" t="str">
        <f t="shared" si="3"/>
        <v>-</v>
      </c>
    </row>
    <row r="233" spans="1:6">
      <c r="A233" s="34" t="s">
        <v>422</v>
      </c>
      <c r="B233" s="35" t="s">
        <v>423</v>
      </c>
      <c r="C233" s="36">
        <v>222</v>
      </c>
      <c r="D233" s="39"/>
      <c r="E233" s="39"/>
      <c r="F233" s="38" t="str">
        <f t="shared" si="3"/>
        <v>-</v>
      </c>
    </row>
    <row r="234" spans="1:6">
      <c r="A234" s="34" t="s">
        <v>424</v>
      </c>
      <c r="B234" s="35" t="s">
        <v>425</v>
      </c>
      <c r="C234" s="36">
        <v>223</v>
      </c>
      <c r="D234" s="39"/>
      <c r="E234" s="39"/>
      <c r="F234" s="38" t="str">
        <f t="shared" si="3"/>
        <v>-</v>
      </c>
    </row>
    <row r="235" spans="1:6">
      <c r="A235" s="34" t="s">
        <v>426</v>
      </c>
      <c r="B235" s="35" t="s">
        <v>427</v>
      </c>
      <c r="C235" s="36">
        <v>224</v>
      </c>
      <c r="D235" s="37">
        <f>+D236+D244-D248+D252+D253+D254</f>
        <v>5376455</v>
      </c>
      <c r="E235" s="37">
        <f>+E236+E244-E248+E252+E253+E254</f>
        <v>5175457</v>
      </c>
      <c r="F235" s="38">
        <f t="shared" si="3"/>
        <v>96.261514324959478</v>
      </c>
    </row>
    <row r="236" spans="1:6">
      <c r="A236" s="34" t="s">
        <v>428</v>
      </c>
      <c r="B236" s="35" t="s">
        <v>429</v>
      </c>
      <c r="C236" s="36">
        <v>225</v>
      </c>
      <c r="D236" s="37">
        <f>D237-D240</f>
        <v>5075200</v>
      </c>
      <c r="E236" s="37">
        <f>E237-E240</f>
        <v>4929615</v>
      </c>
      <c r="F236" s="38">
        <f t="shared" si="3"/>
        <v>97.131443095838591</v>
      </c>
    </row>
    <row r="237" spans="1:6">
      <c r="A237" s="34" t="s">
        <v>430</v>
      </c>
      <c r="B237" s="35" t="s">
        <v>431</v>
      </c>
      <c r="C237" s="36">
        <v>226</v>
      </c>
      <c r="D237" s="37">
        <f>SUM(D238:D239)</f>
        <v>5075200</v>
      </c>
      <c r="E237" s="37">
        <f>SUM(E238:E239)</f>
        <v>4929615</v>
      </c>
      <c r="F237" s="38">
        <f t="shared" si="3"/>
        <v>97.131443095838591</v>
      </c>
    </row>
    <row r="238" spans="1:6">
      <c r="A238" s="34" t="s">
        <v>432</v>
      </c>
      <c r="B238" s="35" t="s">
        <v>433</v>
      </c>
      <c r="C238" s="36">
        <v>227</v>
      </c>
      <c r="D238" s="39">
        <v>4968154</v>
      </c>
      <c r="E238" s="39">
        <v>4822569</v>
      </c>
      <c r="F238" s="38">
        <f t="shared" si="3"/>
        <v>97.069635925134364</v>
      </c>
    </row>
    <row r="239" spans="1:6">
      <c r="A239" s="34" t="s">
        <v>434</v>
      </c>
      <c r="B239" s="35" t="s">
        <v>435</v>
      </c>
      <c r="C239" s="36">
        <v>228</v>
      </c>
      <c r="D239" s="39">
        <v>107046</v>
      </c>
      <c r="E239" s="39">
        <v>107046</v>
      </c>
      <c r="F239" s="38">
        <f t="shared" si="3"/>
        <v>100</v>
      </c>
    </row>
    <row r="240" spans="1:6">
      <c r="A240" s="34" t="s">
        <v>436</v>
      </c>
      <c r="B240" s="35" t="s">
        <v>437</v>
      </c>
      <c r="C240" s="36">
        <v>229</v>
      </c>
      <c r="D240" s="37">
        <f>SUM(D241:D242)</f>
        <v>0</v>
      </c>
      <c r="E240" s="37">
        <f>SUM(E241:E242)</f>
        <v>0</v>
      </c>
      <c r="F240" s="38" t="str">
        <f t="shared" si="3"/>
        <v>-</v>
      </c>
    </row>
    <row r="241" spans="1:6">
      <c r="A241" s="34" t="s">
        <v>438</v>
      </c>
      <c r="B241" s="35" t="s">
        <v>439</v>
      </c>
      <c r="C241" s="36">
        <v>230</v>
      </c>
      <c r="D241" s="39"/>
      <c r="E241" s="39"/>
      <c r="F241" s="38" t="str">
        <f t="shared" si="3"/>
        <v>-</v>
      </c>
    </row>
    <row r="242" spans="1:6">
      <c r="A242" s="34" t="s">
        <v>440</v>
      </c>
      <c r="B242" s="35" t="s">
        <v>441</v>
      </c>
      <c r="C242" s="36">
        <v>231</v>
      </c>
      <c r="D242" s="39"/>
      <c r="E242" s="39"/>
      <c r="F242" s="38" t="str">
        <f t="shared" si="3"/>
        <v>-</v>
      </c>
    </row>
    <row r="243" spans="1:6">
      <c r="A243" s="34" t="s">
        <v>442</v>
      </c>
      <c r="B243" s="35" t="s">
        <v>443</v>
      </c>
      <c r="C243" s="36">
        <v>232</v>
      </c>
      <c r="D243" s="39"/>
      <c r="E243" s="39"/>
      <c r="F243" s="38" t="str">
        <f t="shared" si="3"/>
        <v>-</v>
      </c>
    </row>
    <row r="244" spans="1:6">
      <c r="A244" s="34" t="s">
        <v>444</v>
      </c>
      <c r="B244" s="35" t="s">
        <v>445</v>
      </c>
      <c r="C244" s="36">
        <v>233</v>
      </c>
      <c r="D244" s="37">
        <f>SUM(D245:D247)</f>
        <v>0</v>
      </c>
      <c r="E244" s="37">
        <f>SUM(E245:E247)</f>
        <v>24564</v>
      </c>
      <c r="F244" s="38" t="str">
        <f t="shared" si="3"/>
        <v>-</v>
      </c>
    </row>
    <row r="245" spans="1:6">
      <c r="A245" s="34" t="s">
        <v>446</v>
      </c>
      <c r="B245" s="35" t="s">
        <v>447</v>
      </c>
      <c r="C245" s="36">
        <v>234</v>
      </c>
      <c r="D245" s="39"/>
      <c r="E245" s="39">
        <v>24564</v>
      </c>
      <c r="F245" s="38" t="str">
        <f t="shared" si="3"/>
        <v>-</v>
      </c>
    </row>
    <row r="246" spans="1:6">
      <c r="A246" s="34" t="s">
        <v>448</v>
      </c>
      <c r="B246" s="35" t="s">
        <v>449</v>
      </c>
      <c r="C246" s="36">
        <v>235</v>
      </c>
      <c r="D246" s="39"/>
      <c r="E246" s="39"/>
      <c r="F246" s="38" t="str">
        <f t="shared" si="3"/>
        <v>-</v>
      </c>
    </row>
    <row r="247" spans="1:6">
      <c r="A247" s="34" t="s">
        <v>450</v>
      </c>
      <c r="B247" s="35" t="s">
        <v>451</v>
      </c>
      <c r="C247" s="36">
        <v>236</v>
      </c>
      <c r="D247" s="39"/>
      <c r="E247" s="39"/>
      <c r="F247" s="38" t="str">
        <f t="shared" si="3"/>
        <v>-</v>
      </c>
    </row>
    <row r="248" spans="1:6">
      <c r="A248" s="34" t="s">
        <v>452</v>
      </c>
      <c r="B248" s="35" t="s">
        <v>453</v>
      </c>
      <c r="C248" s="36">
        <v>237</v>
      </c>
      <c r="D248" s="37">
        <f>SUM(D249:D251)</f>
        <v>0</v>
      </c>
      <c r="E248" s="37">
        <f>SUM(E249:E251)</f>
        <v>0</v>
      </c>
      <c r="F248" s="38" t="str">
        <f t="shared" si="3"/>
        <v>-</v>
      </c>
    </row>
    <row r="249" spans="1:6">
      <c r="A249" s="34" t="s">
        <v>454</v>
      </c>
      <c r="B249" s="35" t="s">
        <v>455</v>
      </c>
      <c r="C249" s="36">
        <v>238</v>
      </c>
      <c r="D249" s="39"/>
      <c r="E249" s="39"/>
      <c r="F249" s="38" t="str">
        <f t="shared" si="3"/>
        <v>-</v>
      </c>
    </row>
    <row r="250" spans="1:6">
      <c r="A250" s="34" t="s">
        <v>456</v>
      </c>
      <c r="B250" s="43" t="s">
        <v>457</v>
      </c>
      <c r="C250" s="36">
        <v>239</v>
      </c>
      <c r="D250" s="39"/>
      <c r="E250" s="39"/>
      <c r="F250" s="38" t="str">
        <f t="shared" si="3"/>
        <v>-</v>
      </c>
    </row>
    <row r="251" spans="1:6">
      <c r="A251" s="34" t="s">
        <v>458</v>
      </c>
      <c r="B251" s="43" t="s">
        <v>459</v>
      </c>
      <c r="C251" s="36">
        <v>240</v>
      </c>
      <c r="D251" s="39"/>
      <c r="E251" s="39"/>
      <c r="F251" s="38" t="str">
        <f t="shared" si="3"/>
        <v>-</v>
      </c>
    </row>
    <row r="252" spans="1:6">
      <c r="A252" s="34" t="s">
        <v>460</v>
      </c>
      <c r="B252" s="43" t="s">
        <v>461</v>
      </c>
      <c r="C252" s="36">
        <v>241</v>
      </c>
      <c r="D252" s="39">
        <v>301255</v>
      </c>
      <c r="E252" s="39">
        <v>221278</v>
      </c>
      <c r="F252" s="38">
        <f t="shared" si="3"/>
        <v>73.45205888698942</v>
      </c>
    </row>
    <row r="253" spans="1:6">
      <c r="A253" s="34" t="s">
        <v>462</v>
      </c>
      <c r="B253" s="43" t="s">
        <v>463</v>
      </c>
      <c r="C253" s="36">
        <v>242</v>
      </c>
      <c r="D253" s="39"/>
      <c r="E253" s="39"/>
      <c r="F253" s="38" t="str">
        <f t="shared" si="3"/>
        <v>-</v>
      </c>
    </row>
    <row r="254" spans="1:6">
      <c r="A254" s="34" t="s">
        <v>464</v>
      </c>
      <c r="B254" s="43" t="s">
        <v>465</v>
      </c>
      <c r="C254" s="36">
        <v>243</v>
      </c>
      <c r="D254" s="39"/>
      <c r="E254" s="39"/>
      <c r="F254" s="38" t="str">
        <f t="shared" si="3"/>
        <v>-</v>
      </c>
    </row>
    <row r="255" spans="1:6">
      <c r="A255" s="34" t="s">
        <v>466</v>
      </c>
      <c r="B255" s="43" t="s">
        <v>467</v>
      </c>
      <c r="C255" s="36">
        <v>244</v>
      </c>
      <c r="D255" s="37">
        <f>+D256-D257</f>
        <v>0</v>
      </c>
      <c r="E255" s="37">
        <f>+E256-E257</f>
        <v>0</v>
      </c>
      <c r="F255" s="38" t="str">
        <f t="shared" si="3"/>
        <v>-</v>
      </c>
    </row>
    <row r="256" spans="1:6">
      <c r="A256" s="34" t="s">
        <v>468</v>
      </c>
      <c r="B256" s="43" t="s">
        <v>469</v>
      </c>
      <c r="C256" s="36">
        <v>245</v>
      </c>
      <c r="D256" s="37">
        <f>D257</f>
        <v>0</v>
      </c>
      <c r="E256" s="37">
        <f>E257</f>
        <v>0</v>
      </c>
      <c r="F256" s="38" t="str">
        <f t="shared" si="3"/>
        <v>-</v>
      </c>
    </row>
    <row r="257" spans="1:6">
      <c r="A257" s="45" t="s">
        <v>470</v>
      </c>
      <c r="B257" s="46" t="s">
        <v>471</v>
      </c>
      <c r="C257" s="47">
        <v>246</v>
      </c>
      <c r="D257" s="48"/>
      <c r="E257" s="48"/>
      <c r="F257" s="49" t="str">
        <f t="shared" si="3"/>
        <v>-</v>
      </c>
    </row>
    <row r="258" spans="1:6" ht="18" customHeight="1">
      <c r="A258" s="50" t="s">
        <v>472</v>
      </c>
      <c r="B258" s="51"/>
      <c r="C258" s="51"/>
      <c r="D258" s="51"/>
      <c r="E258" s="52"/>
      <c r="F258" s="53"/>
    </row>
    <row r="259" spans="1:6">
      <c r="A259" s="29" t="s">
        <v>473</v>
      </c>
      <c r="B259" s="30" t="s">
        <v>474</v>
      </c>
      <c r="C259" s="31">
        <v>247</v>
      </c>
      <c r="D259" s="54"/>
      <c r="E259" s="54"/>
      <c r="F259" s="33" t="str">
        <f t="shared" ref="F259:F309" si="4">IF(D259&gt;0,IF(E259/D259&gt;=100,"&gt;&gt;100",E259/D259*100),"-")</f>
        <v>-</v>
      </c>
    </row>
    <row r="260" spans="1:6">
      <c r="A260" s="34" t="s">
        <v>473</v>
      </c>
      <c r="B260" s="35" t="s">
        <v>475</v>
      </c>
      <c r="C260" s="36">
        <v>248</v>
      </c>
      <c r="D260" s="39"/>
      <c r="E260" s="39"/>
      <c r="F260" s="38" t="str">
        <f t="shared" si="4"/>
        <v>-</v>
      </c>
    </row>
    <row r="261" spans="1:6">
      <c r="A261" s="34" t="s">
        <v>476</v>
      </c>
      <c r="B261" s="35" t="s">
        <v>477</v>
      </c>
      <c r="C261" s="36">
        <v>249</v>
      </c>
      <c r="D261" s="39">
        <v>228753</v>
      </c>
      <c r="E261" s="39">
        <v>221278</v>
      </c>
      <c r="F261" s="38">
        <f t="shared" si="4"/>
        <v>96.732283292459556</v>
      </c>
    </row>
    <row r="262" spans="1:6">
      <c r="A262" s="34" t="s">
        <v>476</v>
      </c>
      <c r="B262" s="35" t="s">
        <v>478</v>
      </c>
      <c r="C262" s="36">
        <v>250</v>
      </c>
      <c r="D262" s="39"/>
      <c r="E262" s="39"/>
      <c r="F262" s="38" t="str">
        <f t="shared" si="4"/>
        <v>-</v>
      </c>
    </row>
    <row r="263" spans="1:6">
      <c r="A263" s="34" t="s">
        <v>479</v>
      </c>
      <c r="B263" s="35" t="s">
        <v>480</v>
      </c>
      <c r="C263" s="36">
        <v>251</v>
      </c>
      <c r="D263" s="39"/>
      <c r="E263" s="39"/>
      <c r="F263" s="38" t="str">
        <f t="shared" si="4"/>
        <v>-</v>
      </c>
    </row>
    <row r="264" spans="1:6">
      <c r="A264" s="34" t="s">
        <v>479</v>
      </c>
      <c r="B264" s="35" t="s">
        <v>481</v>
      </c>
      <c r="C264" s="36">
        <v>252</v>
      </c>
      <c r="D264" s="39"/>
      <c r="E264" s="39"/>
      <c r="F264" s="38" t="str">
        <f t="shared" si="4"/>
        <v>-</v>
      </c>
    </row>
    <row r="265" spans="1:6" ht="24">
      <c r="A265" s="34" t="s">
        <v>482</v>
      </c>
      <c r="B265" s="35" t="s">
        <v>483</v>
      </c>
      <c r="C265" s="36">
        <v>253</v>
      </c>
      <c r="D265" s="39"/>
      <c r="E265" s="39"/>
      <c r="F265" s="38" t="str">
        <f t="shared" si="4"/>
        <v>-</v>
      </c>
    </row>
    <row r="266" spans="1:6">
      <c r="A266" s="34" t="s">
        <v>484</v>
      </c>
      <c r="B266" s="35" t="s">
        <v>485</v>
      </c>
      <c r="C266" s="36">
        <v>254</v>
      </c>
      <c r="D266" s="39"/>
      <c r="E266" s="39"/>
      <c r="F266" s="38" t="str">
        <f t="shared" si="4"/>
        <v>-</v>
      </c>
    </row>
    <row r="267" spans="1:6">
      <c r="A267" s="34" t="s">
        <v>486</v>
      </c>
      <c r="B267" s="35" t="s">
        <v>487</v>
      </c>
      <c r="C267" s="36">
        <v>255</v>
      </c>
      <c r="D267" s="39"/>
      <c r="E267" s="39"/>
      <c r="F267" s="38"/>
    </row>
    <row r="268" spans="1:6" ht="24">
      <c r="A268" s="34" t="s">
        <v>488</v>
      </c>
      <c r="B268" s="35" t="s">
        <v>489</v>
      </c>
      <c r="C268" s="36">
        <v>256</v>
      </c>
      <c r="D268" s="39"/>
      <c r="E268" s="39"/>
      <c r="F268" s="38"/>
    </row>
    <row r="269" spans="1:6">
      <c r="A269" s="34" t="s">
        <v>490</v>
      </c>
      <c r="B269" s="35" t="s">
        <v>491</v>
      </c>
      <c r="C269" s="36">
        <v>257</v>
      </c>
      <c r="D269" s="39"/>
      <c r="E269" s="39"/>
      <c r="F269" s="38"/>
    </row>
    <row r="270" spans="1:6" ht="24">
      <c r="A270" s="34" t="s">
        <v>492</v>
      </c>
      <c r="B270" s="35" t="s">
        <v>493</v>
      </c>
      <c r="C270" s="36">
        <v>258</v>
      </c>
      <c r="D270" s="39"/>
      <c r="E270" s="39"/>
      <c r="F270" s="38"/>
    </row>
    <row r="271" spans="1:6" ht="24">
      <c r="A271" s="34" t="s">
        <v>494</v>
      </c>
      <c r="B271" s="35" t="s">
        <v>495</v>
      </c>
      <c r="C271" s="36">
        <v>259</v>
      </c>
      <c r="D271" s="39"/>
      <c r="E271" s="39"/>
      <c r="F271" s="38"/>
    </row>
    <row r="272" spans="1:6" ht="24">
      <c r="A272" s="34" t="s">
        <v>496</v>
      </c>
      <c r="B272" s="35" t="s">
        <v>497</v>
      </c>
      <c r="C272" s="36">
        <v>260</v>
      </c>
      <c r="D272" s="39"/>
      <c r="E272" s="39"/>
      <c r="F272" s="38"/>
    </row>
    <row r="273" spans="1:6" ht="24">
      <c r="A273" s="34" t="s">
        <v>498</v>
      </c>
      <c r="B273" s="35" t="s">
        <v>499</v>
      </c>
      <c r="C273" s="36">
        <v>261</v>
      </c>
      <c r="D273" s="39"/>
      <c r="E273" s="39"/>
      <c r="F273" s="38"/>
    </row>
    <row r="274" spans="1:6">
      <c r="A274" s="34" t="s">
        <v>500</v>
      </c>
      <c r="B274" s="35" t="s">
        <v>501</v>
      </c>
      <c r="C274" s="36">
        <v>262</v>
      </c>
      <c r="D274" s="39"/>
      <c r="E274" s="39"/>
      <c r="F274" s="38"/>
    </row>
    <row r="275" spans="1:6">
      <c r="A275" s="34" t="s">
        <v>502</v>
      </c>
      <c r="B275" s="35" t="s">
        <v>503</v>
      </c>
      <c r="C275" s="36">
        <v>263</v>
      </c>
      <c r="D275" s="39"/>
      <c r="E275" s="39"/>
      <c r="F275" s="38"/>
    </row>
    <row r="276" spans="1:6">
      <c r="A276" s="34" t="s">
        <v>504</v>
      </c>
      <c r="B276" s="35" t="s">
        <v>505</v>
      </c>
      <c r="C276" s="36">
        <v>264</v>
      </c>
      <c r="D276" s="39"/>
      <c r="E276" s="39"/>
      <c r="F276" s="38"/>
    </row>
    <row r="277" spans="1:6">
      <c r="A277" s="34" t="s">
        <v>506</v>
      </c>
      <c r="B277" s="35" t="s">
        <v>507</v>
      </c>
      <c r="C277" s="36">
        <v>265</v>
      </c>
      <c r="D277" s="39"/>
      <c r="E277" s="39"/>
      <c r="F277" s="38"/>
    </row>
    <row r="278" spans="1:6">
      <c r="A278" s="34" t="s">
        <v>508</v>
      </c>
      <c r="B278" s="35" t="s">
        <v>509</v>
      </c>
      <c r="C278" s="36">
        <v>266</v>
      </c>
      <c r="D278" s="39"/>
      <c r="E278" s="39"/>
      <c r="F278" s="38"/>
    </row>
    <row r="279" spans="1:6" ht="24">
      <c r="A279" s="34" t="s">
        <v>510</v>
      </c>
      <c r="B279" s="35" t="s">
        <v>511</v>
      </c>
      <c r="C279" s="36">
        <v>267</v>
      </c>
      <c r="D279" s="39"/>
      <c r="E279" s="39"/>
      <c r="F279" s="38"/>
    </row>
    <row r="280" spans="1:6" ht="24">
      <c r="A280" s="34" t="s">
        <v>512</v>
      </c>
      <c r="B280" s="35" t="s">
        <v>513</v>
      </c>
      <c r="C280" s="36">
        <v>268</v>
      </c>
      <c r="D280" s="39"/>
      <c r="E280" s="39"/>
      <c r="F280" s="38"/>
    </row>
    <row r="281" spans="1:6">
      <c r="A281" s="34" t="s">
        <v>514</v>
      </c>
      <c r="B281" s="35" t="s">
        <v>515</v>
      </c>
      <c r="C281" s="36">
        <v>269</v>
      </c>
      <c r="D281" s="39">
        <v>1013624</v>
      </c>
      <c r="E281" s="39">
        <v>924741</v>
      </c>
      <c r="F281" s="38">
        <f t="shared" si="4"/>
        <v>91.231166586426525</v>
      </c>
    </row>
    <row r="282" spans="1:6">
      <c r="A282" s="34" t="s">
        <v>514</v>
      </c>
      <c r="B282" s="35" t="s">
        <v>516</v>
      </c>
      <c r="C282" s="36">
        <v>270</v>
      </c>
      <c r="D282" s="39"/>
      <c r="E282" s="39"/>
      <c r="F282" s="38" t="str">
        <f t="shared" si="4"/>
        <v>-</v>
      </c>
    </row>
    <row r="283" spans="1:6">
      <c r="A283" s="34" t="s">
        <v>517</v>
      </c>
      <c r="B283" s="35" t="s">
        <v>518</v>
      </c>
      <c r="C283" s="36">
        <v>271</v>
      </c>
      <c r="D283" s="39"/>
      <c r="E283" s="39"/>
      <c r="F283" s="38" t="str">
        <f t="shared" si="4"/>
        <v>-</v>
      </c>
    </row>
    <row r="284" spans="1:6">
      <c r="A284" s="34" t="s">
        <v>517</v>
      </c>
      <c r="B284" s="35" t="s">
        <v>519</v>
      </c>
      <c r="C284" s="36">
        <v>272</v>
      </c>
      <c r="D284" s="39"/>
      <c r="E284" s="39"/>
      <c r="F284" s="38" t="str">
        <f t="shared" si="4"/>
        <v>-</v>
      </c>
    </row>
    <row r="285" spans="1:6">
      <c r="A285" s="34" t="s">
        <v>520</v>
      </c>
      <c r="B285" s="35" t="s">
        <v>521</v>
      </c>
      <c r="C285" s="36">
        <v>273</v>
      </c>
      <c r="D285" s="39"/>
      <c r="E285" s="39"/>
      <c r="F285" s="38" t="str">
        <f t="shared" si="4"/>
        <v>-</v>
      </c>
    </row>
    <row r="286" spans="1:6">
      <c r="A286" s="34" t="s">
        <v>520</v>
      </c>
      <c r="B286" s="35" t="s">
        <v>522</v>
      </c>
      <c r="C286" s="36">
        <v>274</v>
      </c>
      <c r="D286" s="39"/>
      <c r="E286" s="39"/>
      <c r="F286" s="38" t="str">
        <f t="shared" si="4"/>
        <v>-</v>
      </c>
    </row>
    <row r="287" spans="1:6">
      <c r="A287" s="34" t="s">
        <v>523</v>
      </c>
      <c r="B287" s="35" t="s">
        <v>524</v>
      </c>
      <c r="C287" s="36">
        <v>275</v>
      </c>
      <c r="D287" s="39"/>
      <c r="E287" s="39"/>
      <c r="F287" s="38" t="str">
        <f t="shared" si="4"/>
        <v>-</v>
      </c>
    </row>
    <row r="288" spans="1:6">
      <c r="A288" s="34" t="s">
        <v>523</v>
      </c>
      <c r="B288" s="35" t="s">
        <v>525</v>
      </c>
      <c r="C288" s="36">
        <v>276</v>
      </c>
      <c r="D288" s="39"/>
      <c r="E288" s="39"/>
      <c r="F288" s="38" t="str">
        <f t="shared" si="4"/>
        <v>-</v>
      </c>
    </row>
    <row r="289" spans="1:6">
      <c r="A289" s="34" t="s">
        <v>526</v>
      </c>
      <c r="B289" s="55" t="s">
        <v>527</v>
      </c>
      <c r="C289" s="36">
        <v>277</v>
      </c>
      <c r="D289" s="39"/>
      <c r="E289" s="39"/>
      <c r="F289" s="38" t="str">
        <f t="shared" si="4"/>
        <v>-</v>
      </c>
    </row>
    <row r="290" spans="1:6">
      <c r="A290" s="34" t="s">
        <v>528</v>
      </c>
      <c r="B290" s="55" t="s">
        <v>529</v>
      </c>
      <c r="C290" s="36">
        <v>278</v>
      </c>
      <c r="D290" s="39"/>
      <c r="E290" s="39"/>
      <c r="F290" s="38" t="str">
        <f t="shared" si="4"/>
        <v>-</v>
      </c>
    </row>
    <row r="291" spans="1:6">
      <c r="A291" s="34">
        <v>26224</v>
      </c>
      <c r="B291" s="55" t="s">
        <v>530</v>
      </c>
      <c r="C291" s="36">
        <v>279</v>
      </c>
      <c r="D291" s="39"/>
      <c r="E291" s="39"/>
      <c r="F291" s="38" t="str">
        <f t="shared" si="4"/>
        <v>-</v>
      </c>
    </row>
    <row r="292" spans="1:6">
      <c r="A292" s="34">
        <v>26233</v>
      </c>
      <c r="B292" s="55" t="s">
        <v>531</v>
      </c>
      <c r="C292" s="36">
        <v>280</v>
      </c>
      <c r="D292" s="39"/>
      <c r="E292" s="39"/>
      <c r="F292" s="38" t="str">
        <f t="shared" si="4"/>
        <v>-</v>
      </c>
    </row>
    <row r="293" spans="1:6">
      <c r="A293" s="34" t="s">
        <v>532</v>
      </c>
      <c r="B293" s="55" t="s">
        <v>533</v>
      </c>
      <c r="C293" s="36">
        <v>281</v>
      </c>
      <c r="D293" s="39"/>
      <c r="E293" s="39"/>
      <c r="F293" s="38" t="str">
        <f t="shared" si="4"/>
        <v>-</v>
      </c>
    </row>
    <row r="294" spans="1:6">
      <c r="A294" s="34">
        <v>26244</v>
      </c>
      <c r="B294" s="55" t="s">
        <v>534</v>
      </c>
      <c r="C294" s="36">
        <v>282</v>
      </c>
      <c r="D294" s="39"/>
      <c r="E294" s="39"/>
      <c r="F294" s="38" t="str">
        <f t="shared" si="4"/>
        <v>-</v>
      </c>
    </row>
    <row r="295" spans="1:6">
      <c r="A295" s="34">
        <v>26314</v>
      </c>
      <c r="B295" s="55" t="s">
        <v>535</v>
      </c>
      <c r="C295" s="36">
        <v>283</v>
      </c>
      <c r="D295" s="39"/>
      <c r="E295" s="39"/>
      <c r="F295" s="38" t="str">
        <f t="shared" si="4"/>
        <v>-</v>
      </c>
    </row>
    <row r="296" spans="1:6">
      <c r="A296" s="34" t="s">
        <v>536</v>
      </c>
      <c r="B296" s="55" t="s">
        <v>537</v>
      </c>
      <c r="C296" s="36">
        <v>284</v>
      </c>
      <c r="D296" s="39"/>
      <c r="E296" s="39"/>
      <c r="F296" s="38" t="str">
        <f t="shared" si="4"/>
        <v>-</v>
      </c>
    </row>
    <row r="297" spans="1:6">
      <c r="A297" s="34">
        <v>26434</v>
      </c>
      <c r="B297" s="55" t="s">
        <v>538</v>
      </c>
      <c r="C297" s="36">
        <v>285</v>
      </c>
      <c r="D297" s="39"/>
      <c r="E297" s="39"/>
      <c r="F297" s="38" t="str">
        <f t="shared" si="4"/>
        <v>-</v>
      </c>
    </row>
    <row r="298" spans="1:6">
      <c r="A298" s="34">
        <v>26443</v>
      </c>
      <c r="B298" s="55" t="s">
        <v>539</v>
      </c>
      <c r="C298" s="36">
        <v>286</v>
      </c>
      <c r="D298" s="39"/>
      <c r="E298" s="39"/>
      <c r="F298" s="38" t="str">
        <f t="shared" si="4"/>
        <v>-</v>
      </c>
    </row>
    <row r="299" spans="1:6">
      <c r="A299" s="34" t="s">
        <v>540</v>
      </c>
      <c r="B299" s="55" t="s">
        <v>541</v>
      </c>
      <c r="C299" s="36">
        <v>287</v>
      </c>
      <c r="D299" s="39"/>
      <c r="E299" s="39"/>
      <c r="F299" s="38" t="str">
        <f t="shared" si="4"/>
        <v>-</v>
      </c>
    </row>
    <row r="300" spans="1:6">
      <c r="A300" s="34">
        <v>26454</v>
      </c>
      <c r="B300" s="55" t="s">
        <v>542</v>
      </c>
      <c r="C300" s="36">
        <v>288</v>
      </c>
      <c r="D300" s="39"/>
      <c r="E300" s="39"/>
      <c r="F300" s="38" t="str">
        <f t="shared" si="4"/>
        <v>-</v>
      </c>
    </row>
    <row r="301" spans="1:6">
      <c r="A301" s="34" t="s">
        <v>543</v>
      </c>
      <c r="B301" s="55" t="s">
        <v>544</v>
      </c>
      <c r="C301" s="36">
        <v>289</v>
      </c>
      <c r="D301" s="39"/>
      <c r="E301" s="39"/>
      <c r="F301" s="38" t="str">
        <f t="shared" si="4"/>
        <v>-</v>
      </c>
    </row>
    <row r="302" spans="1:6">
      <c r="A302" s="34">
        <v>26464</v>
      </c>
      <c r="B302" s="55" t="s">
        <v>545</v>
      </c>
      <c r="C302" s="36">
        <v>290</v>
      </c>
      <c r="D302" s="39"/>
      <c r="E302" s="39"/>
      <c r="F302" s="38" t="str">
        <f t="shared" si="4"/>
        <v>-</v>
      </c>
    </row>
    <row r="303" spans="1:6">
      <c r="A303" s="34">
        <v>26473</v>
      </c>
      <c r="B303" s="55" t="s">
        <v>546</v>
      </c>
      <c r="C303" s="36">
        <v>291</v>
      </c>
      <c r="D303" s="39"/>
      <c r="E303" s="39"/>
      <c r="F303" s="38" t="str">
        <f t="shared" si="4"/>
        <v>-</v>
      </c>
    </row>
    <row r="304" spans="1:6">
      <c r="A304" s="34" t="s">
        <v>547</v>
      </c>
      <c r="B304" s="55" t="s">
        <v>548</v>
      </c>
      <c r="C304" s="36">
        <v>292</v>
      </c>
      <c r="D304" s="39"/>
      <c r="E304" s="39"/>
      <c r="F304" s="38" t="str">
        <f t="shared" si="4"/>
        <v>-</v>
      </c>
    </row>
    <row r="305" spans="1:7">
      <c r="A305" s="34">
        <v>26484</v>
      </c>
      <c r="B305" s="55" t="s">
        <v>549</v>
      </c>
      <c r="C305" s="36">
        <v>293</v>
      </c>
      <c r="D305" s="39"/>
      <c r="E305" s="39"/>
      <c r="F305" s="38" t="str">
        <f t="shared" si="4"/>
        <v>-</v>
      </c>
    </row>
    <row r="306" spans="1:7">
      <c r="A306" s="34">
        <v>26534</v>
      </c>
      <c r="B306" s="55" t="s">
        <v>550</v>
      </c>
      <c r="C306" s="36">
        <v>294</v>
      </c>
      <c r="D306" s="39"/>
      <c r="E306" s="39"/>
      <c r="F306" s="38" t="str">
        <f t="shared" si="4"/>
        <v>-</v>
      </c>
    </row>
    <row r="307" spans="1:7">
      <c r="A307" s="34">
        <v>26544</v>
      </c>
      <c r="B307" s="55" t="s">
        <v>551</v>
      </c>
      <c r="C307" s="36">
        <v>295</v>
      </c>
      <c r="D307" s="39"/>
      <c r="E307" s="39"/>
      <c r="F307" s="38" t="str">
        <f t="shared" si="4"/>
        <v>-</v>
      </c>
    </row>
    <row r="308" spans="1:7">
      <c r="A308" s="34">
        <v>26554</v>
      </c>
      <c r="B308" s="55" t="s">
        <v>552</v>
      </c>
      <c r="C308" s="36">
        <v>296</v>
      </c>
      <c r="D308" s="39"/>
      <c r="E308" s="39"/>
      <c r="F308" s="38" t="str">
        <f t="shared" si="4"/>
        <v>-</v>
      </c>
    </row>
    <row r="309" spans="1:7">
      <c r="A309" s="34">
        <v>26564</v>
      </c>
      <c r="B309" s="55" t="s">
        <v>553</v>
      </c>
      <c r="C309" s="36">
        <v>297</v>
      </c>
      <c r="D309" s="39"/>
      <c r="E309" s="39"/>
      <c r="F309" s="38" t="str">
        <f t="shared" si="4"/>
        <v>-</v>
      </c>
    </row>
    <row r="310" spans="1:7" ht="14.1" customHeight="1">
      <c r="A310" s="45"/>
      <c r="B310" s="46" t="s">
        <v>554</v>
      </c>
      <c r="C310" s="47">
        <v>298</v>
      </c>
      <c r="D310" s="56">
        <f>SUM(D259:D309)</f>
        <v>1242377</v>
      </c>
      <c r="E310" s="56">
        <f>SUM(E259:E309)</f>
        <v>1146019</v>
      </c>
      <c r="F310" s="49" t="s">
        <v>555</v>
      </c>
    </row>
    <row r="311" spans="1:7"/>
    <row r="312" spans="1:7" s="60" customFormat="1" ht="25.5" customHeight="1">
      <c r="A312" s="57" t="s">
        <v>556</v>
      </c>
      <c r="B312" s="57"/>
      <c r="C312" s="58" t="s">
        <v>557</v>
      </c>
      <c r="D312" s="58"/>
      <c r="E312" s="57"/>
      <c r="F312" s="57"/>
      <c r="G312" s="59"/>
    </row>
    <row r="313" spans="1:7" s="60" customFormat="1" ht="15" customHeight="1">
      <c r="A313" s="57" t="str">
        <f>IF([1]RefStr!H25&lt;&gt;"", "Osoba za kontaktiranje: " &amp; [1]RefStr!H25,"Osoba za kontaktiranje: _________________________________________")</f>
        <v>Osoba za kontaktiranje: SANJICA SIMONČIĆ</v>
      </c>
      <c r="B313" s="57"/>
      <c r="C313" s="61"/>
      <c r="D313" s="61"/>
      <c r="E313" s="57"/>
      <c r="F313" s="57"/>
      <c r="G313" s="59"/>
    </row>
    <row r="314" spans="1:7" s="60" customFormat="1" ht="15" customHeight="1">
      <c r="A314" s="57" t="str">
        <f>IF([1]RefStr!H27="","Telefon za kontakt: _________________","Telefon za kontakt: " &amp; [1]RefStr!H27)</f>
        <v>Telefon za kontakt: 01/3770-545</v>
      </c>
      <c r="B314" s="57"/>
      <c r="E314" s="57"/>
      <c r="F314" s="57"/>
      <c r="G314" s="59"/>
    </row>
    <row r="315" spans="1:7" s="60" customFormat="1" ht="15" customHeight="1">
      <c r="A315" s="57" t="str">
        <f>IF([1]RefStr!H33="","Odgovorna osoba: _____________________________","Odgovorna osoba: " &amp; [1]RefStr!H33)</f>
        <v>Odgovorna osoba: MARIJO VRDOLJAK</v>
      </c>
      <c r="B315" s="57"/>
      <c r="C315" s="57"/>
      <c r="D315" s="57" t="s">
        <v>558</v>
      </c>
      <c r="E315" s="57"/>
      <c r="F315" s="57"/>
      <c r="G315" s="59"/>
    </row>
    <row r="316" spans="1:7" ht="5.0999999999999996" customHeight="1"/>
    <row r="317" spans="1:7" hidden="1"/>
    <row r="318" spans="1:7" hidden="1"/>
    <row r="319" spans="1:7" hidden="1"/>
    <row r="320" spans="1:7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</sheetData>
  <sheetProtection password="C79A" sheet="1" objects="1" scenarios="1"/>
  <mergeCells count="11">
    <mergeCell ref="B5:F5"/>
    <mergeCell ref="B6:F6"/>
    <mergeCell ref="B7:F7"/>
    <mergeCell ref="A258:F258"/>
    <mergeCell ref="C312:D312"/>
    <mergeCell ref="A1:B1"/>
    <mergeCell ref="C1:F1"/>
    <mergeCell ref="A2:D2"/>
    <mergeCell ref="E2:F2"/>
    <mergeCell ref="A3:D3"/>
    <mergeCell ref="B4:F4"/>
  </mergeCells>
  <conditionalFormatting sqref="D255:E256 D12:E14 D18:E19 D25:E25 D35:E35 D41:E41 D47:E47 D51:E51 D58:E58 D62:E62 D69:E69 D74:E76 D84:E85 D92:E93 D111:E111 D123:E124 D131:E131 D139:E140 D147:E147 D151:E151 D154:E154 D169:E169 D310:E310 D178:E178 D188:E189 D196:E196 D204:E205 D222:E222 D232:E232 D173:E175 D240:E240 D244:E244 D248:E248 D235:E237">
    <cfRule type="cellIs" dxfId="2" priority="3" stopIfTrue="1" operator="lessThan">
      <formula>0</formula>
    </cfRule>
  </conditionalFormatting>
  <conditionalFormatting sqref="D15:E17 D20:E24 D26:E34 D36:E40 D42:E46 D48:E50 D52:E57 D59:E61 D63:E68 D70:E73 D77:E83 D86:E91 D94:E110 D112:E122 D125:E130 D132:E138 D141:E146 D148:E150 D152:E153 D155:E168 D170:E172 D176:E177 D179:E187 D190:E195 D197:E203 D206:E221 D223:E231 D233:E234 D238:E239 D259:E309 D245:E247 D249:E254 D257:E257 D241:E243">
    <cfRule type="cellIs" dxfId="1" priority="1" stopIfTrue="1" operator="notEqual">
      <formula>ROUND(D15,0)</formula>
    </cfRule>
    <cfRule type="cellIs" dxfId="0" priority="2" stopIfTrue="1" operator="lessThan">
      <formula>0</formula>
    </cfRule>
  </conditionalFormatting>
  <dataValidations count="1">
    <dataValidation type="whole" operator="greaterThanOrEqual" allowBlank="1" showErrorMessage="1" errorTitle="Nedozvoljen unos" error="Dozvoljen je samo upis pozitivnih cijelih brojeva, ako je iznos nula (tj. nema podatka), upišite nulu" sqref="D259:E310 D12:E257">
      <formula1>0</formula1>
    </dataValidation>
  </dataValidations>
  <hyperlinks>
    <hyperlink ref="C1:F1" location="Kont!A227" tooltip="Kontrole obrasca Bilanca" display="Kontrole ––––&gt;"/>
    <hyperlink ref="A1:B1" location="RefStr!A1" tooltip="Povratak na Referentnu stranicu" display="&lt;–––– Povratak na RefStr"/>
  </hyperlinks>
  <printOptions horizontalCentered="1"/>
  <pageMargins left="0.39370078740157483" right="0.39370078740157483" top="0.78740157480314965" bottom="0.78740157480314965" header="0.39370078740157483" footer="0.59055118110236227"/>
  <pageSetup paperSize="9" scale="79" fitToHeight="0" orientation="portrait" horizontalDpi="1200" verticalDpi="1200" r:id="rId1"/>
  <headerFooter alignWithMargins="0">
    <oddFooter>&amp;RStranica: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Bil</vt:lpstr>
      <vt:lpstr>Bil!Print_Area</vt:lpstr>
      <vt:lpstr>Bil!Print_Titles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</dc:creator>
  <cp:lastModifiedBy>Josip</cp:lastModifiedBy>
  <dcterms:created xsi:type="dcterms:W3CDTF">2016-02-10T20:46:29Z</dcterms:created>
  <dcterms:modified xsi:type="dcterms:W3CDTF">2016-02-10T20:46:50Z</dcterms:modified>
</cp:coreProperties>
</file>